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5" windowHeight="13845" tabRatio="922" firstSheet="5" activeTab="14"/>
  </bookViews>
  <sheets>
    <sheet name="Grade 3 Girls" sheetId="1" r:id="rId1"/>
    <sheet name="Grade 3 Boys" sheetId="2" r:id="rId2"/>
    <sheet name="Grade 4 Girls" sheetId="3" r:id="rId3"/>
    <sheet name="Grade 4 Boys" sheetId="4" r:id="rId4"/>
    <sheet name="Grade 5 Girls" sheetId="5" r:id="rId5"/>
    <sheet name="Grade 5 Boys" sheetId="6" r:id="rId6"/>
    <sheet name="Grade 6 Girls" sheetId="7" r:id="rId7"/>
    <sheet name="Grade 6 Boys" sheetId="8" r:id="rId8"/>
    <sheet name="Grade 7 Girls" sheetId="9" r:id="rId9"/>
    <sheet name="Grade 7 Boys" sheetId="10" r:id="rId10"/>
    <sheet name="Grade 8 Girls" sheetId="11" r:id="rId11"/>
    <sheet name="Grade 8 Boys" sheetId="12" r:id="rId12"/>
    <sheet name="Grade 9 Girls" sheetId="13" r:id="rId13"/>
    <sheet name="Grade 9 Boys" sheetId="14" r:id="rId14"/>
    <sheet name="2018 Aggregate" sheetId="15" r:id="rId15"/>
  </sheets>
  <definedNames/>
  <calcPr fullCalcOnLoad="1"/>
</workbook>
</file>

<file path=xl/sharedStrings.xml><?xml version="1.0" encoding="utf-8"?>
<sst xmlns="http://schemas.openxmlformats.org/spreadsheetml/2006/main" count="1536" uniqueCount="390">
  <si>
    <t>Place</t>
  </si>
  <si>
    <t>Name (First Last)</t>
  </si>
  <si>
    <t>School</t>
  </si>
  <si>
    <t>Points</t>
  </si>
  <si>
    <t>Total Points</t>
  </si>
  <si>
    <t>Full School Names</t>
  </si>
  <si>
    <t>ALCA</t>
  </si>
  <si>
    <t>AKCS</t>
  </si>
  <si>
    <t>Aidrie Koinonia Christian School</t>
  </si>
  <si>
    <t>CAA</t>
  </si>
  <si>
    <t>Calgary Arts Academy</t>
  </si>
  <si>
    <t>ERS</t>
  </si>
  <si>
    <t>CGS</t>
  </si>
  <si>
    <t>Calgary Girls School</t>
  </si>
  <si>
    <t>FFCA</t>
  </si>
  <si>
    <t>Foundations for the Future</t>
  </si>
  <si>
    <t>WCS</t>
  </si>
  <si>
    <t>Westmount</t>
  </si>
  <si>
    <t>Ecole de la Rose sauvage</t>
  </si>
  <si>
    <t>Ecole Francophone d'Aidrie</t>
  </si>
  <si>
    <t>Khalsa</t>
  </si>
  <si>
    <t>Khalsa School</t>
  </si>
  <si>
    <t>TTHS</t>
  </si>
  <si>
    <t xml:space="preserve">Tsuu T'ina </t>
  </si>
  <si>
    <t>Almadina Language Charter Academy</t>
  </si>
  <si>
    <t>Grade 3 Girls</t>
  </si>
  <si>
    <t>Grade 3 Boys</t>
  </si>
  <si>
    <t>Grade 4 Girls</t>
  </si>
  <si>
    <t>Grade 4 Boys</t>
  </si>
  <si>
    <t>Grade 5 Girls</t>
  </si>
  <si>
    <t>Grade 5 Boys</t>
  </si>
  <si>
    <t>Grade 6 Girls</t>
  </si>
  <si>
    <t>Grade 6 Boys</t>
  </si>
  <si>
    <t>Grade 7 Girls</t>
  </si>
  <si>
    <t>Grade 7 Boys</t>
  </si>
  <si>
    <t>Grade 8 Girls</t>
  </si>
  <si>
    <t>Grade 8 Boys</t>
  </si>
  <si>
    <t>Grade 9 Girls</t>
  </si>
  <si>
    <t>Grade 9 Boys</t>
  </si>
  <si>
    <t>Grand Total</t>
  </si>
  <si>
    <t>ELEMENTARY</t>
  </si>
  <si>
    <t>JUNIOR HIGH</t>
  </si>
  <si>
    <t>LS</t>
  </si>
  <si>
    <t>La Source</t>
  </si>
  <si>
    <t>CCS</t>
  </si>
  <si>
    <t>Connect Charter School</t>
  </si>
  <si>
    <t>EFA</t>
  </si>
  <si>
    <t>Girls</t>
  </si>
  <si>
    <t>Boys</t>
  </si>
  <si>
    <t>Elementary Girls</t>
  </si>
  <si>
    <t>Elementary Boys</t>
  </si>
  <si>
    <t>Junior Girls</t>
  </si>
  <si>
    <t>Junior Boys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</si>
  <si>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</si>
  <si>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</si>
  <si>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</si>
  <si>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</si>
  <si>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</si>
  <si>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</si>
  <si>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</si>
  <si>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</si>
  <si>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</si>
  <si>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</si>
  <si>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Total Aggregate</t>
  </si>
  <si>
    <t>Sportsmanship</t>
  </si>
  <si>
    <t>12th</t>
  </si>
  <si>
    <t>Footprints for Learning Academy</t>
  </si>
  <si>
    <t>13th</t>
  </si>
  <si>
    <t>Total</t>
  </si>
  <si>
    <t>Page Sum</t>
  </si>
  <si>
    <t>Tab Sum</t>
  </si>
  <si>
    <t>Overall Sportsmanship</t>
  </si>
  <si>
    <t>FFLA</t>
  </si>
  <si>
    <t>FFFLA</t>
  </si>
  <si>
    <t xml:space="preserve"> </t>
  </si>
  <si>
    <t>Point Per placing</t>
  </si>
  <si>
    <t>Points Per Placing</t>
  </si>
  <si>
    <t>Mercy R</t>
  </si>
  <si>
    <t>Harper J</t>
  </si>
  <si>
    <t>jade C</t>
  </si>
  <si>
    <t>Camille P</t>
  </si>
  <si>
    <t>Isla L</t>
  </si>
  <si>
    <t>Shaelyn G</t>
  </si>
  <si>
    <t>Anne L</t>
  </si>
  <si>
    <t>FFL</t>
  </si>
  <si>
    <t>Elizabeth S</t>
  </si>
  <si>
    <t>Mika W</t>
  </si>
  <si>
    <t>Tiffany O</t>
  </si>
  <si>
    <t>Soam</t>
  </si>
  <si>
    <t>Mila C</t>
  </si>
  <si>
    <t>Elliot A</t>
  </si>
  <si>
    <t>Marc-Edouard</t>
  </si>
  <si>
    <t>Ethan A</t>
  </si>
  <si>
    <t>Etienne M</t>
  </si>
  <si>
    <t>Jonathan W</t>
  </si>
  <si>
    <t>Aaron B</t>
  </si>
  <si>
    <t>Aaman S</t>
  </si>
  <si>
    <t>Brayden D</t>
  </si>
  <si>
    <t>Jesiah K</t>
  </si>
  <si>
    <t>Leo B</t>
  </si>
  <si>
    <t>Jonathan S.P</t>
  </si>
  <si>
    <t>Miles L</t>
  </si>
  <si>
    <t>Carter H</t>
  </si>
  <si>
    <t>Ayman A</t>
  </si>
  <si>
    <t>Zane E</t>
  </si>
  <si>
    <t>Israel M</t>
  </si>
  <si>
    <t>Fahrane W</t>
  </si>
  <si>
    <t>Austin</t>
  </si>
  <si>
    <t>Augustyne G</t>
  </si>
  <si>
    <t xml:space="preserve">Evan </t>
  </si>
  <si>
    <t>Ayman O</t>
  </si>
  <si>
    <t xml:space="preserve">Gabriel </t>
  </si>
  <si>
    <t>Allison P</t>
  </si>
  <si>
    <t>Julie D</t>
  </si>
  <si>
    <t>Sienna C</t>
  </si>
  <si>
    <t>Sydney D</t>
  </si>
  <si>
    <t>Dharma H</t>
  </si>
  <si>
    <t>Alovia F-S</t>
  </si>
  <si>
    <t>Amelia B</t>
  </si>
  <si>
    <t>Daphnee A</t>
  </si>
  <si>
    <t>Lucy S</t>
  </si>
  <si>
    <t>Nour M</t>
  </si>
  <si>
    <t xml:space="preserve">Simrita </t>
  </si>
  <si>
    <t>Sara N</t>
  </si>
  <si>
    <t>AKCA</t>
  </si>
  <si>
    <t>Kaylie H</t>
  </si>
  <si>
    <t>Simor V</t>
  </si>
  <si>
    <t>Juliette F</t>
  </si>
  <si>
    <t>Alice C</t>
  </si>
  <si>
    <t>Isabella D</t>
  </si>
  <si>
    <t>Lailah P</t>
  </si>
  <si>
    <t>Emma M</t>
  </si>
  <si>
    <t>Kyra H</t>
  </si>
  <si>
    <t>Moreault S</t>
  </si>
  <si>
    <t>Hadley S</t>
  </si>
  <si>
    <t>Serenit B</t>
  </si>
  <si>
    <t xml:space="preserve">LS </t>
  </si>
  <si>
    <t>Caron S</t>
  </si>
  <si>
    <t>Wissem B</t>
  </si>
  <si>
    <t>Ariel P</t>
  </si>
  <si>
    <t>Zaina M</t>
  </si>
  <si>
    <t>Abigail P</t>
  </si>
  <si>
    <t>Aliya S</t>
  </si>
  <si>
    <t>Kali G</t>
  </si>
  <si>
    <t>Claire S</t>
  </si>
  <si>
    <t>Ella M</t>
  </si>
  <si>
    <t>Isabella N</t>
  </si>
  <si>
    <t>Madelaine D</t>
  </si>
  <si>
    <t>Samantha O</t>
  </si>
  <si>
    <t>Ania P</t>
  </si>
  <si>
    <t>Geryia S</t>
  </si>
  <si>
    <t>Ivy O</t>
  </si>
  <si>
    <t>Ivanka D</t>
  </si>
  <si>
    <t>Rokia K</t>
  </si>
  <si>
    <t>Brynlee S</t>
  </si>
  <si>
    <t>Mia L</t>
  </si>
  <si>
    <t>Benny W</t>
  </si>
  <si>
    <t>Matthew B</t>
  </si>
  <si>
    <t>Grayson S</t>
  </si>
  <si>
    <t xml:space="preserve">Isaac </t>
  </si>
  <si>
    <t>Lagasse A</t>
  </si>
  <si>
    <t>Mateo S</t>
  </si>
  <si>
    <t>Christian Y</t>
  </si>
  <si>
    <t>Crandon B</t>
  </si>
  <si>
    <t>Fabrice E</t>
  </si>
  <si>
    <t>Isaac C</t>
  </si>
  <si>
    <t>Ty B</t>
  </si>
  <si>
    <t xml:space="preserve">Anivit </t>
  </si>
  <si>
    <t>Delix D</t>
  </si>
  <si>
    <t>Dominte S</t>
  </si>
  <si>
    <t xml:space="preserve">Lucas </t>
  </si>
  <si>
    <t>Finley B</t>
  </si>
  <si>
    <t>Arthur J</t>
  </si>
  <si>
    <t>Victor H</t>
  </si>
  <si>
    <t>Liam M-K</t>
  </si>
  <si>
    <t>Kai N</t>
  </si>
  <si>
    <t>Yannick L</t>
  </si>
  <si>
    <t>Arnaud B</t>
  </si>
  <si>
    <t>Ls</t>
  </si>
  <si>
    <t>Nicholas</t>
  </si>
  <si>
    <t>Milo G-C</t>
  </si>
  <si>
    <t>Ben A</t>
  </si>
  <si>
    <t>Thagan T</t>
  </si>
  <si>
    <t>Dane P</t>
  </si>
  <si>
    <t>Noah D</t>
  </si>
  <si>
    <t>Zachary N</t>
  </si>
  <si>
    <t>Armand M</t>
  </si>
  <si>
    <t>Alex D</t>
  </si>
  <si>
    <t>Zakaria G</t>
  </si>
  <si>
    <t>Nigel N</t>
  </si>
  <si>
    <t>Lucas G</t>
  </si>
  <si>
    <t xml:space="preserve">Raul </t>
  </si>
  <si>
    <t>Indy H</t>
  </si>
  <si>
    <t>William M</t>
  </si>
  <si>
    <t>Tami O</t>
  </si>
  <si>
    <t>Danica G</t>
  </si>
  <si>
    <t>Jessica</t>
  </si>
  <si>
    <t>Bella H</t>
  </si>
  <si>
    <t>Victoria T</t>
  </si>
  <si>
    <t>Rowan C</t>
  </si>
  <si>
    <t>Isla C</t>
  </si>
  <si>
    <t xml:space="preserve">Emery </t>
  </si>
  <si>
    <t>Kyra K</t>
  </si>
  <si>
    <t>Lucy P</t>
  </si>
  <si>
    <t>Lapointe C</t>
  </si>
  <si>
    <t>Gabrielle C</t>
  </si>
  <si>
    <t>Brenna G</t>
  </si>
  <si>
    <t>Kristen H</t>
  </si>
  <si>
    <t>Alyssa S</t>
  </si>
  <si>
    <t>Evolette J</t>
  </si>
  <si>
    <t xml:space="preserve">Brianne </t>
  </si>
  <si>
    <t>Malaika M</t>
  </si>
  <si>
    <t>Ohunene S</t>
  </si>
  <si>
    <t>Natalie P</t>
  </si>
  <si>
    <t>Nelly B</t>
  </si>
  <si>
    <t>Fatima O</t>
  </si>
  <si>
    <t>Sarah D</t>
  </si>
  <si>
    <t>Aubrey J</t>
  </si>
  <si>
    <t>Leila L</t>
  </si>
  <si>
    <t>Fatima</t>
  </si>
  <si>
    <t>Massey R</t>
  </si>
  <si>
    <t>Hudson J</t>
  </si>
  <si>
    <t xml:space="preserve">Josh </t>
  </si>
  <si>
    <t>Anwit</t>
  </si>
  <si>
    <t>Oakley M</t>
  </si>
  <si>
    <t>Jasper K</t>
  </si>
  <si>
    <t xml:space="preserve">Avery </t>
  </si>
  <si>
    <t>Saidou M</t>
  </si>
  <si>
    <t>Oliver H</t>
  </si>
  <si>
    <t>Connor C</t>
  </si>
  <si>
    <t>Tristan S-N</t>
  </si>
  <si>
    <t>Britton D</t>
  </si>
  <si>
    <t>Levi M</t>
  </si>
  <si>
    <t xml:space="preserve">Jon </t>
  </si>
  <si>
    <t>Maehara S</t>
  </si>
  <si>
    <t>Nate</t>
  </si>
  <si>
    <t>Gavin</t>
  </si>
  <si>
    <t>Max H</t>
  </si>
  <si>
    <t>Draven B</t>
  </si>
  <si>
    <t>Ethan Q</t>
  </si>
  <si>
    <t>Nikolai Z</t>
  </si>
  <si>
    <t>Kaleb T</t>
  </si>
  <si>
    <t>Charles-Emile P</t>
  </si>
  <si>
    <t>Cosgrove R</t>
  </si>
  <si>
    <t>Samuel R</t>
  </si>
  <si>
    <t>Jesse D</t>
  </si>
  <si>
    <t xml:space="preserve">Ali </t>
  </si>
  <si>
    <t>Silas B</t>
  </si>
  <si>
    <t>Emery H</t>
  </si>
  <si>
    <t>Justin T</t>
  </si>
  <si>
    <t>Avery</t>
  </si>
  <si>
    <t>McKinley</t>
  </si>
  <si>
    <t xml:space="preserve">Alya </t>
  </si>
  <si>
    <t>Yaelle</t>
  </si>
  <si>
    <t>Desiree D</t>
  </si>
  <si>
    <t>Connie C</t>
  </si>
  <si>
    <t>Grace M</t>
  </si>
  <si>
    <t>Thae M</t>
  </si>
  <si>
    <t>Avyn R</t>
  </si>
  <si>
    <t>Suri F</t>
  </si>
  <si>
    <t>Faith D</t>
  </si>
  <si>
    <t>TT</t>
  </si>
  <si>
    <t>Eleanor F</t>
  </si>
  <si>
    <t>Maimatsuzaka</t>
  </si>
  <si>
    <t>Ippitha M</t>
  </si>
  <si>
    <t xml:space="preserve">Izzy </t>
  </si>
  <si>
    <t>Maithila D</t>
  </si>
  <si>
    <t>Grier K</t>
  </si>
  <si>
    <t>Razaan A</t>
  </si>
  <si>
    <t>Aichatour S</t>
  </si>
  <si>
    <t>Chloe P</t>
  </si>
  <si>
    <t>Haniyya</t>
  </si>
  <si>
    <t>Remo C</t>
  </si>
  <si>
    <t>Sebastian C</t>
  </si>
  <si>
    <t>Funcan S</t>
  </si>
  <si>
    <t>Jaxson B</t>
  </si>
  <si>
    <t>Massey L</t>
  </si>
  <si>
    <t>Hasan B</t>
  </si>
  <si>
    <t>Kaleb S</t>
  </si>
  <si>
    <t>Daniel M-Y</t>
  </si>
  <si>
    <t>Stephen</t>
  </si>
  <si>
    <t>Harrison Z</t>
  </si>
  <si>
    <t>Kohen</t>
  </si>
  <si>
    <t>Reuben D</t>
  </si>
  <si>
    <t>Connor M</t>
  </si>
  <si>
    <t>Ethan C</t>
  </si>
  <si>
    <t>Eli</t>
  </si>
  <si>
    <t>Emery G</t>
  </si>
  <si>
    <t>TJ N</t>
  </si>
  <si>
    <t>Bryan Z</t>
  </si>
  <si>
    <t>Zergham S</t>
  </si>
  <si>
    <t>Agisha H</t>
  </si>
  <si>
    <t xml:space="preserve">Mateo </t>
  </si>
  <si>
    <t>Danyal L</t>
  </si>
  <si>
    <t>Cody G</t>
  </si>
  <si>
    <t>Ahamid A</t>
  </si>
  <si>
    <t>Abdullah A</t>
  </si>
  <si>
    <t>Joseph A</t>
  </si>
  <si>
    <t>Darrell H</t>
  </si>
  <si>
    <t>John N</t>
  </si>
  <si>
    <t>Adric</t>
  </si>
  <si>
    <t>Mor A</t>
  </si>
  <si>
    <t>Mohammad N</t>
  </si>
  <si>
    <t>Abbas K</t>
  </si>
  <si>
    <t>Haider A</t>
  </si>
  <si>
    <t>Payton</t>
  </si>
  <si>
    <t xml:space="preserve">Anjali </t>
  </si>
  <si>
    <t>Nico K</t>
  </si>
  <si>
    <t>Charlotte B</t>
  </si>
  <si>
    <t xml:space="preserve">Aca </t>
  </si>
  <si>
    <t>Madison L</t>
  </si>
  <si>
    <t>Alexa K</t>
  </si>
  <si>
    <t>Jessica W</t>
  </si>
  <si>
    <t>Cassandra P</t>
  </si>
  <si>
    <t>Paige C</t>
  </si>
  <si>
    <t>Simone P</t>
  </si>
  <si>
    <t>Sophia C</t>
  </si>
  <si>
    <t>Kate W</t>
  </si>
  <si>
    <t>Elodie V</t>
  </si>
  <si>
    <t>Kate M</t>
  </si>
  <si>
    <t>CCs</t>
  </si>
  <si>
    <t>Anna D</t>
  </si>
  <si>
    <t>Alexandra L</t>
  </si>
  <si>
    <t>Zainab Z</t>
  </si>
  <si>
    <t>Tristan T</t>
  </si>
  <si>
    <t>Jack M</t>
  </si>
  <si>
    <t>Abdehamid D</t>
  </si>
  <si>
    <t>Dain N</t>
  </si>
  <si>
    <t>Maxime G</t>
  </si>
  <si>
    <t>Justing V</t>
  </si>
  <si>
    <t>Teni S</t>
  </si>
  <si>
    <t>Camerson M</t>
  </si>
  <si>
    <t>Sterling</t>
  </si>
  <si>
    <t>Cristo L</t>
  </si>
  <si>
    <t>Juan D</t>
  </si>
  <si>
    <t>Lachlan M</t>
  </si>
  <si>
    <t>Luc S</t>
  </si>
  <si>
    <t>Jonathan E</t>
  </si>
  <si>
    <t>Amaury D</t>
  </si>
  <si>
    <t>Zakaria B</t>
  </si>
  <si>
    <t>Aramis D</t>
  </si>
  <si>
    <t>Christian H</t>
  </si>
  <si>
    <t>Isaak U</t>
  </si>
  <si>
    <t>Kolos K</t>
  </si>
  <si>
    <t>William B</t>
  </si>
  <si>
    <t>Azaro G</t>
  </si>
  <si>
    <t>Seth M</t>
  </si>
  <si>
    <t>Emanus H</t>
  </si>
  <si>
    <t>Marc S</t>
  </si>
  <si>
    <t xml:space="preserve">Alexis </t>
  </si>
  <si>
    <t>Zoey S</t>
  </si>
  <si>
    <t>Zoe M</t>
  </si>
  <si>
    <t>Aida B</t>
  </si>
  <si>
    <t xml:space="preserve">Breanna </t>
  </si>
  <si>
    <t xml:space="preserve">Violet </t>
  </si>
  <si>
    <t>May</t>
  </si>
  <si>
    <t>Amanda</t>
  </si>
  <si>
    <t>Olivia G</t>
  </si>
  <si>
    <t>Emma F</t>
  </si>
  <si>
    <t>Liantsoa R</t>
  </si>
  <si>
    <t>Tyler C</t>
  </si>
  <si>
    <t>Lachlan C</t>
  </si>
  <si>
    <t>Dennis T</t>
  </si>
  <si>
    <t>Liam I</t>
  </si>
  <si>
    <t>Corbett B</t>
  </si>
  <si>
    <t>Marcel W</t>
  </si>
  <si>
    <t>Dex</t>
  </si>
  <si>
    <t>Adel I</t>
  </si>
  <si>
    <t>Maxime B</t>
  </si>
  <si>
    <t xml:space="preserve">Magnus </t>
  </si>
  <si>
    <t>Elias R</t>
  </si>
  <si>
    <t>Bryan R</t>
  </si>
  <si>
    <t>Tommy C</t>
  </si>
  <si>
    <t>Ibrahim B</t>
  </si>
  <si>
    <t>Xavier B</t>
  </si>
  <si>
    <t>Andreas K</t>
  </si>
  <si>
    <t>Amelie T</t>
  </si>
  <si>
    <t>Julia W</t>
  </si>
  <si>
    <t>Sydney C</t>
  </si>
  <si>
    <t>Livia I</t>
  </si>
  <si>
    <t>Bailey D</t>
  </si>
  <si>
    <t>Madison W</t>
  </si>
  <si>
    <t>Isis M</t>
  </si>
  <si>
    <t>Riley W</t>
  </si>
  <si>
    <t>Alex G</t>
  </si>
  <si>
    <t>Ryan S</t>
  </si>
  <si>
    <t>William R</t>
  </si>
  <si>
    <t>Ethan L</t>
  </si>
  <si>
    <t>Shahmir H</t>
  </si>
  <si>
    <t>Shuaib 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</si>
</sst>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0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0"/>
    </font>
    <font>
      <sz val="18"/>
      <color indexed="8"/>
      <name val="Calibri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16"/>
      <color theme="1"/>
      <name val="Calibri"/>
      <family val="0"/>
    </font>
    <font>
      <sz val="18"/>
      <color theme="1"/>
      <name val="Calibri"/>
      <family val="0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48" fillId="0" borderId="0" xfId="0" applyFont="1" applyAlignment="1">
      <alignment/>
    </xf>
    <xf numFmtId="0" fontId="49" fillId="33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71" fontId="49" fillId="33" borderId="13" xfId="0" applyNumberFormat="1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3" fillId="0" borderId="15" xfId="0" applyFont="1" applyBorder="1" applyAlignment="1">
      <alignment horizontal="center"/>
    </xf>
    <xf numFmtId="171" fontId="49" fillId="33" borderId="16" xfId="0" applyNumberFormat="1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1" fontId="4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33" borderId="21" xfId="0" applyFont="1" applyFill="1" applyBorder="1" applyAlignment="1">
      <alignment horizontal="center"/>
    </xf>
    <xf numFmtId="0" fontId="43" fillId="33" borderId="22" xfId="0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4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D2" sqref="D2:D13"/>
    </sheetView>
  </sheetViews>
  <sheetFormatPr defaultColWidth="11.00390625" defaultRowHeight="15.75"/>
  <cols>
    <col min="1" max="1" width="6.375" style="0" customWidth="1"/>
    <col min="2" max="2" width="49.00390625" style="0" customWidth="1"/>
  </cols>
  <sheetData>
    <row r="1" spans="1:10" ht="15.75">
      <c r="A1" t="s">
        <v>0</v>
      </c>
      <c r="B1" t="s">
        <v>1</v>
      </c>
      <c r="C1" t="s">
        <v>2</v>
      </c>
      <c r="D1" t="s">
        <v>3</v>
      </c>
      <c r="F1" t="s">
        <v>2</v>
      </c>
      <c r="G1" t="s">
        <v>4</v>
      </c>
      <c r="H1" s="22" t="s">
        <v>76</v>
      </c>
      <c r="I1" s="22"/>
      <c r="J1" t="s">
        <v>5</v>
      </c>
    </row>
    <row r="2" spans="1:11" ht="15.75">
      <c r="A2">
        <v>1</v>
      </c>
      <c r="B2" s="1" t="s">
        <v>77</v>
      </c>
      <c r="C2" s="1" t="s">
        <v>7</v>
      </c>
      <c r="D2" s="1">
        <v>144</v>
      </c>
      <c r="E2" s="1"/>
      <c r="F2" s="7" t="s">
        <v>46</v>
      </c>
      <c r="H2" s="22">
        <f>144/1</f>
        <v>144</v>
      </c>
      <c r="I2" s="22"/>
      <c r="J2" s="7" t="s">
        <v>46</v>
      </c>
      <c r="K2" t="s">
        <v>19</v>
      </c>
    </row>
    <row r="3" spans="1:11" ht="15.75">
      <c r="A3">
        <v>2</v>
      </c>
      <c r="B3" s="1" t="s">
        <v>78</v>
      </c>
      <c r="C3" s="1" t="s">
        <v>16</v>
      </c>
      <c r="D3" s="1">
        <f>D2-12</f>
        <v>132</v>
      </c>
      <c r="E3" s="1"/>
      <c r="F3" s="7" t="s">
        <v>7</v>
      </c>
      <c r="G3">
        <f>D2+D7+D11</f>
        <v>264</v>
      </c>
      <c r="J3" s="7" t="s">
        <v>7</v>
      </c>
      <c r="K3" t="s">
        <v>8</v>
      </c>
    </row>
    <row r="4" spans="1:11" ht="15.75">
      <c r="A4">
        <v>3</v>
      </c>
      <c r="B4" s="1" t="s">
        <v>79</v>
      </c>
      <c r="C4" s="1" t="s">
        <v>16</v>
      </c>
      <c r="D4" s="1">
        <f aca="true" t="shared" si="0" ref="D4:D13">D3-12</f>
        <v>120</v>
      </c>
      <c r="E4" s="1"/>
      <c r="F4" s="7" t="s">
        <v>6</v>
      </c>
      <c r="J4" s="7" t="s">
        <v>6</v>
      </c>
      <c r="K4" t="s">
        <v>24</v>
      </c>
    </row>
    <row r="5" spans="1:11" ht="15.75">
      <c r="A5">
        <v>4</v>
      </c>
      <c r="B5" s="1" t="s">
        <v>80</v>
      </c>
      <c r="C5" s="1" t="s">
        <v>42</v>
      </c>
      <c r="D5" s="1">
        <f t="shared" si="0"/>
        <v>108</v>
      </c>
      <c r="E5" s="1"/>
      <c r="F5" s="7" t="s">
        <v>9</v>
      </c>
      <c r="J5" s="7" t="s">
        <v>9</v>
      </c>
      <c r="K5" t="s">
        <v>10</v>
      </c>
    </row>
    <row r="6" spans="1:11" ht="15.75">
      <c r="A6">
        <v>5</v>
      </c>
      <c r="B6" s="1" t="s">
        <v>81</v>
      </c>
      <c r="C6" s="1" t="s">
        <v>16</v>
      </c>
      <c r="D6" s="1">
        <f t="shared" si="0"/>
        <v>96</v>
      </c>
      <c r="E6" s="1"/>
      <c r="F6" s="7" t="s">
        <v>12</v>
      </c>
      <c r="J6" s="7" t="s">
        <v>12</v>
      </c>
      <c r="K6" t="s">
        <v>45</v>
      </c>
    </row>
    <row r="7" spans="1:11" ht="15.75">
      <c r="A7">
        <v>6</v>
      </c>
      <c r="B7" s="1" t="s">
        <v>82</v>
      </c>
      <c r="C7" s="1" t="s">
        <v>7</v>
      </c>
      <c r="D7" s="1">
        <f t="shared" si="0"/>
        <v>84</v>
      </c>
      <c r="E7" s="1"/>
      <c r="F7" s="7" t="s">
        <v>44</v>
      </c>
      <c r="J7" s="7" t="s">
        <v>44</v>
      </c>
      <c r="K7" t="s">
        <v>13</v>
      </c>
    </row>
    <row r="8" spans="1:11" ht="15.75">
      <c r="A8">
        <v>7</v>
      </c>
      <c r="B8" s="1" t="s">
        <v>83</v>
      </c>
      <c r="C8" s="1" t="s">
        <v>84</v>
      </c>
      <c r="D8" s="1">
        <f t="shared" si="0"/>
        <v>72</v>
      </c>
      <c r="E8" s="1"/>
      <c r="F8" s="7" t="s">
        <v>11</v>
      </c>
      <c r="J8" s="7" t="s">
        <v>11</v>
      </c>
      <c r="K8" t="s">
        <v>18</v>
      </c>
    </row>
    <row r="9" spans="1:11" ht="15.75">
      <c r="A9">
        <v>8</v>
      </c>
      <c r="B9" s="1" t="s">
        <v>85</v>
      </c>
      <c r="C9" s="1" t="s">
        <v>16</v>
      </c>
      <c r="D9" s="1">
        <f t="shared" si="0"/>
        <v>60</v>
      </c>
      <c r="E9" s="1"/>
      <c r="F9" s="7" t="s">
        <v>14</v>
      </c>
      <c r="J9" s="7" t="s">
        <v>14</v>
      </c>
      <c r="K9" t="s">
        <v>15</v>
      </c>
    </row>
    <row r="10" spans="1:11" ht="15.75">
      <c r="A10">
        <v>9</v>
      </c>
      <c r="B10" s="1" t="s">
        <v>86</v>
      </c>
      <c r="C10" s="1" t="s">
        <v>42</v>
      </c>
      <c r="D10" s="1">
        <f t="shared" si="0"/>
        <v>48</v>
      </c>
      <c r="E10" s="1"/>
      <c r="F10" s="7" t="s">
        <v>20</v>
      </c>
      <c r="J10" s="7" t="s">
        <v>20</v>
      </c>
      <c r="K10" t="s">
        <v>21</v>
      </c>
    </row>
    <row r="11" spans="1:11" ht="15.75">
      <c r="A11">
        <v>10</v>
      </c>
      <c r="B11" s="1" t="s">
        <v>87</v>
      </c>
      <c r="C11" s="1" t="s">
        <v>7</v>
      </c>
      <c r="D11" s="1">
        <f t="shared" si="0"/>
        <v>36</v>
      </c>
      <c r="E11" s="1"/>
      <c r="F11" s="7" t="s">
        <v>42</v>
      </c>
      <c r="G11">
        <f>D5+D10+D13</f>
        <v>168</v>
      </c>
      <c r="J11" s="7" t="s">
        <v>42</v>
      </c>
      <c r="K11" t="s">
        <v>43</v>
      </c>
    </row>
    <row r="12" spans="1:11" ht="15.75">
      <c r="A12">
        <v>11</v>
      </c>
      <c r="B12" s="1" t="s">
        <v>88</v>
      </c>
      <c r="C12" s="1" t="s">
        <v>16</v>
      </c>
      <c r="D12" s="1">
        <f t="shared" si="0"/>
        <v>24</v>
      </c>
      <c r="E12" s="1"/>
      <c r="F12" s="7" t="s">
        <v>22</v>
      </c>
      <c r="J12" s="7" t="s">
        <v>22</v>
      </c>
      <c r="K12" t="s">
        <v>23</v>
      </c>
    </row>
    <row r="13" spans="1:11" ht="15.75">
      <c r="A13">
        <v>12</v>
      </c>
      <c r="B13" s="1" t="s">
        <v>89</v>
      </c>
      <c r="C13" s="1" t="s">
        <v>42</v>
      </c>
      <c r="D13" s="1">
        <f t="shared" si="0"/>
        <v>12</v>
      </c>
      <c r="E13" s="1"/>
      <c r="F13" s="7" t="s">
        <v>16</v>
      </c>
      <c r="G13">
        <f>D12+D9+D6+D4+D3</f>
        <v>432</v>
      </c>
      <c r="J13" s="7" t="s">
        <v>16</v>
      </c>
      <c r="K13" t="s">
        <v>17</v>
      </c>
    </row>
    <row r="14" spans="1:11" ht="15.75">
      <c r="A14">
        <v>13</v>
      </c>
      <c r="B14" s="1"/>
      <c r="C14" s="1"/>
      <c r="D14" s="1"/>
      <c r="E14" s="1"/>
      <c r="F14" s="7" t="s">
        <v>72</v>
      </c>
      <c r="G14">
        <f>D8</f>
        <v>72</v>
      </c>
      <c r="J14" s="7" t="s">
        <v>72</v>
      </c>
      <c r="K14" t="s">
        <v>66</v>
      </c>
    </row>
    <row r="15" spans="1:5" ht="15.75">
      <c r="A15">
        <v>14</v>
      </c>
      <c r="B15" s="1"/>
      <c r="C15" s="1"/>
      <c r="D15" s="1"/>
      <c r="E15" s="1"/>
    </row>
    <row r="16" spans="1:5" ht="15.75">
      <c r="A16">
        <v>15</v>
      </c>
      <c r="B16" s="1"/>
      <c r="C16" s="1"/>
      <c r="D16" s="1"/>
      <c r="E16" s="1"/>
    </row>
    <row r="17" spans="1:7" ht="15.75">
      <c r="A17">
        <v>16</v>
      </c>
      <c r="B17" s="1"/>
      <c r="C17" s="1"/>
      <c r="D17" s="1"/>
      <c r="E17" s="1"/>
      <c r="F17" t="s">
        <v>4</v>
      </c>
      <c r="G17">
        <f>SUM(G2:G14)</f>
        <v>936</v>
      </c>
    </row>
    <row r="18" spans="1:5" ht="15.75">
      <c r="A18">
        <v>17</v>
      </c>
      <c r="B18" s="1"/>
      <c r="C18" s="1"/>
      <c r="D18" s="1"/>
      <c r="E18" s="1"/>
    </row>
    <row r="19" spans="1:5" ht="15.75">
      <c r="A19">
        <v>18</v>
      </c>
      <c r="B19" s="1"/>
      <c r="C19" s="1"/>
      <c r="D19" s="1"/>
      <c r="E19" s="1"/>
    </row>
    <row r="20" spans="1:5" ht="15.75">
      <c r="A20">
        <v>19</v>
      </c>
      <c r="B20" s="1"/>
      <c r="C20" s="1"/>
      <c r="D20" s="1"/>
      <c r="E20" s="1"/>
    </row>
    <row r="21" spans="1:5" ht="15.75">
      <c r="A21">
        <v>20</v>
      </c>
      <c r="B21" s="1"/>
      <c r="C21" s="1"/>
      <c r="D21" s="1"/>
      <c r="E21" s="1"/>
    </row>
    <row r="22" spans="1:5" ht="15.75">
      <c r="A22">
        <v>21</v>
      </c>
      <c r="B22" s="1"/>
      <c r="C22" s="1"/>
      <c r="D22" s="1"/>
      <c r="E22" s="1"/>
    </row>
    <row r="23" spans="1:5" ht="15.75">
      <c r="A23">
        <v>22</v>
      </c>
      <c r="B23" s="1"/>
      <c r="C23" s="1"/>
      <c r="D23" s="1"/>
      <c r="E23" s="1"/>
    </row>
    <row r="24" spans="1:5" ht="15.75">
      <c r="A24">
        <v>23</v>
      </c>
      <c r="B24" s="1"/>
      <c r="C24" s="1"/>
      <c r="D24" s="1"/>
      <c r="E24" s="1"/>
    </row>
    <row r="25" spans="1:5" ht="15.75">
      <c r="A25">
        <v>24</v>
      </c>
      <c r="B25" s="1"/>
      <c r="C25" s="1"/>
      <c r="D25" s="1"/>
      <c r="E25" s="1"/>
    </row>
    <row r="26" spans="1:5" ht="15.75">
      <c r="A26">
        <v>25</v>
      </c>
      <c r="B26" s="1"/>
      <c r="C26" s="1"/>
      <c r="D26" s="1"/>
      <c r="E26" s="1"/>
    </row>
    <row r="27" spans="1:5" ht="15.75">
      <c r="A27">
        <v>26</v>
      </c>
      <c r="B27" s="1"/>
      <c r="C27" s="1"/>
      <c r="D27" s="1"/>
      <c r="E27" s="1"/>
    </row>
    <row r="28" spans="1:5" ht="15.75">
      <c r="A28">
        <v>27</v>
      </c>
      <c r="B28" s="1"/>
      <c r="C28" s="1"/>
      <c r="D28" s="1"/>
      <c r="E28" s="1"/>
    </row>
    <row r="29" spans="1:5" ht="15.75">
      <c r="A29">
        <v>28</v>
      </c>
      <c r="B29" s="1"/>
      <c r="C29" s="1"/>
      <c r="D29" s="1"/>
      <c r="E29" s="1"/>
    </row>
    <row r="30" spans="1:5" ht="15.75">
      <c r="A30">
        <v>29</v>
      </c>
      <c r="B30" s="1"/>
      <c r="C30" s="1"/>
      <c r="D30" s="1"/>
      <c r="E30" s="1"/>
    </row>
    <row r="31" spans="1:5" ht="15.75">
      <c r="A31">
        <v>30</v>
      </c>
      <c r="B31" s="1"/>
      <c r="C31" s="1"/>
      <c r="D31" s="1"/>
      <c r="E31" s="1"/>
    </row>
    <row r="32" spans="1:5" ht="15.75">
      <c r="A32">
        <v>31</v>
      </c>
      <c r="B32" s="1"/>
      <c r="C32" s="1"/>
      <c r="D32" s="1"/>
      <c r="E32" s="1"/>
    </row>
    <row r="33" spans="1:5" ht="15.75">
      <c r="A33">
        <v>32</v>
      </c>
      <c r="B33" s="1"/>
      <c r="C33" s="1"/>
      <c r="D33" s="1"/>
      <c r="E33" s="1"/>
    </row>
    <row r="34" spans="1:5" ht="15.75">
      <c r="A34">
        <v>33</v>
      </c>
      <c r="B34" s="1"/>
      <c r="C34" s="1"/>
      <c r="D34" s="1"/>
      <c r="E34" s="1"/>
    </row>
    <row r="35" spans="1:5" ht="15.75">
      <c r="A35">
        <v>34</v>
      </c>
      <c r="B35" s="1"/>
      <c r="C35" s="1"/>
      <c r="D35" s="1"/>
      <c r="E35" s="1"/>
    </row>
    <row r="36" spans="1:5" ht="15.75">
      <c r="A36">
        <v>35</v>
      </c>
      <c r="B36" s="1"/>
      <c r="C36" s="1"/>
      <c r="D36" s="1"/>
      <c r="E36" s="1"/>
    </row>
    <row r="37" spans="1:5" ht="15.75">
      <c r="A37">
        <v>36</v>
      </c>
      <c r="B37" s="1"/>
      <c r="C37" s="1"/>
      <c r="D37" s="1"/>
      <c r="E37" s="1"/>
    </row>
    <row r="38" spans="1:5" ht="15.75">
      <c r="A38">
        <v>37</v>
      </c>
      <c r="B38" s="1"/>
      <c r="C38" s="1"/>
      <c r="D38" s="1"/>
      <c r="E38" s="1"/>
    </row>
    <row r="39" spans="1:5" ht="15.75">
      <c r="A39">
        <v>38</v>
      </c>
      <c r="B39" s="1"/>
      <c r="C39" s="1"/>
      <c r="D39" s="1"/>
      <c r="E39" s="1"/>
    </row>
    <row r="40" spans="1:5" ht="15.75">
      <c r="A40">
        <v>39</v>
      </c>
      <c r="B40" s="1"/>
      <c r="C40" s="1"/>
      <c r="D40" s="1"/>
      <c r="E40" s="1"/>
    </row>
    <row r="41" spans="1:5" ht="15.75">
      <c r="A41">
        <v>40</v>
      </c>
      <c r="B41" s="1"/>
      <c r="C41" s="1"/>
      <c r="D41" s="1"/>
      <c r="E41" s="1"/>
    </row>
    <row r="42" spans="1:5" ht="15.75">
      <c r="A42">
        <v>41</v>
      </c>
      <c r="B42" s="1"/>
      <c r="C42" s="1"/>
      <c r="D42" s="1"/>
      <c r="E42" s="1"/>
    </row>
    <row r="43" spans="1:5" ht="15.75">
      <c r="A43">
        <v>42</v>
      </c>
      <c r="B43" s="1"/>
      <c r="C43" s="1"/>
      <c r="D43" s="1"/>
      <c r="E43" s="1"/>
    </row>
    <row r="44" spans="1:5" ht="15.75">
      <c r="A44">
        <v>43</v>
      </c>
      <c r="B44" s="1"/>
      <c r="C44" s="1"/>
      <c r="D44" s="1"/>
      <c r="E44" s="1"/>
    </row>
    <row r="45" spans="1:5" ht="15.75">
      <c r="A45">
        <v>44</v>
      </c>
      <c r="B45" s="1"/>
      <c r="C45" s="1"/>
      <c r="D45" s="1"/>
      <c r="E45" s="1"/>
    </row>
    <row r="46" spans="1:5" ht="15.75">
      <c r="A46">
        <v>45</v>
      </c>
      <c r="B46" s="1"/>
      <c r="C46" s="1"/>
      <c r="D46" s="1"/>
      <c r="E46" s="1"/>
    </row>
    <row r="47" spans="1:5" ht="15.75">
      <c r="A47">
        <v>46</v>
      </c>
      <c r="B47" s="1"/>
      <c r="C47" s="1"/>
      <c r="D47" s="1"/>
      <c r="E47" s="1"/>
    </row>
    <row r="48" spans="1:5" ht="15.75">
      <c r="A48">
        <v>47</v>
      </c>
      <c r="B48" s="1"/>
      <c r="C48" s="1"/>
      <c r="D48" s="1"/>
      <c r="E48" s="1"/>
    </row>
    <row r="49" spans="1:5" ht="15.75">
      <c r="A49">
        <v>48</v>
      </c>
      <c r="B49" s="1"/>
      <c r="C49" s="1"/>
      <c r="D49" s="1"/>
      <c r="E49" s="1"/>
    </row>
    <row r="50" spans="1:5" ht="15.75">
      <c r="A50">
        <v>49</v>
      </c>
      <c r="B50" s="1"/>
      <c r="C50" s="1"/>
      <c r="D50" s="1"/>
      <c r="E50" s="1"/>
    </row>
    <row r="51" spans="1:5" ht="15.75">
      <c r="A51">
        <v>50</v>
      </c>
      <c r="B51" s="1"/>
      <c r="C51" s="1"/>
      <c r="D51" s="1"/>
      <c r="E51" s="1"/>
    </row>
    <row r="52" spans="1:5" ht="15.75">
      <c r="A52">
        <v>51</v>
      </c>
      <c r="B52" s="1"/>
      <c r="C52" s="1"/>
      <c r="D52" s="1"/>
      <c r="E52" s="1"/>
    </row>
    <row r="53" spans="1:5" ht="15.75">
      <c r="A53">
        <v>52</v>
      </c>
      <c r="B53" s="1"/>
      <c r="C53" s="1"/>
      <c r="D53" s="1"/>
      <c r="E53" s="1"/>
    </row>
    <row r="54" spans="1:5" ht="15.75">
      <c r="A54">
        <v>53</v>
      </c>
      <c r="B54" s="1"/>
      <c r="C54" s="1"/>
      <c r="D54" s="1"/>
      <c r="E54" s="1"/>
    </row>
    <row r="55" spans="1:5" ht="15.75">
      <c r="A55">
        <v>54</v>
      </c>
      <c r="B55" s="1"/>
      <c r="C55" s="1"/>
      <c r="D55" s="1"/>
      <c r="E55" s="1"/>
    </row>
    <row r="56" spans="1:5" ht="15.75">
      <c r="A56">
        <v>55</v>
      </c>
      <c r="B56" s="1"/>
      <c r="C56" s="1"/>
      <c r="D56" s="1"/>
      <c r="E56" s="1"/>
    </row>
    <row r="57" spans="1:5" ht="15.75">
      <c r="A57">
        <v>56</v>
      </c>
      <c r="B57" s="1"/>
      <c r="C57" s="1"/>
      <c r="D57" s="1"/>
      <c r="E57" s="1"/>
    </row>
    <row r="58" spans="1:5" ht="15.75">
      <c r="A58">
        <v>57</v>
      </c>
      <c r="B58" s="1"/>
      <c r="C58" s="1"/>
      <c r="D58" s="1"/>
      <c r="E58" s="1"/>
    </row>
    <row r="59" spans="1:5" ht="15.75">
      <c r="A59">
        <v>58</v>
      </c>
      <c r="B59" s="1"/>
      <c r="C59" s="1"/>
      <c r="D59" s="1"/>
      <c r="E59" s="1"/>
    </row>
    <row r="60" spans="1:4" ht="15.75">
      <c r="A60">
        <v>59</v>
      </c>
      <c r="D60">
        <v>1</v>
      </c>
    </row>
    <row r="61" spans="1:4" ht="15.75">
      <c r="A61">
        <v>60</v>
      </c>
      <c r="D61">
        <v>1</v>
      </c>
    </row>
    <row r="62" spans="1:4" ht="15.75">
      <c r="A62">
        <v>61</v>
      </c>
      <c r="D62">
        <v>1</v>
      </c>
    </row>
    <row r="63" spans="1:4" ht="15.75">
      <c r="A63">
        <v>62</v>
      </c>
      <c r="D63">
        <v>1</v>
      </c>
    </row>
    <row r="64" spans="1:4" ht="15.75">
      <c r="A64">
        <v>63</v>
      </c>
      <c r="D64">
        <v>1</v>
      </c>
    </row>
    <row r="65" spans="1:4" ht="15.75">
      <c r="A65">
        <v>64</v>
      </c>
      <c r="D65">
        <v>1</v>
      </c>
    </row>
    <row r="66" spans="1:4" ht="15.75">
      <c r="A66">
        <v>65</v>
      </c>
      <c r="D66">
        <v>1</v>
      </c>
    </row>
    <row r="67" spans="1:4" ht="15.75">
      <c r="A67">
        <v>66</v>
      </c>
      <c r="D67">
        <v>1</v>
      </c>
    </row>
    <row r="68" spans="1:4" ht="15.75">
      <c r="A68">
        <v>67</v>
      </c>
      <c r="D68">
        <v>1</v>
      </c>
    </row>
    <row r="69" spans="1:4" ht="15.75">
      <c r="A69">
        <v>68</v>
      </c>
      <c r="D69">
        <v>1</v>
      </c>
    </row>
    <row r="70" spans="1:4" ht="15.75">
      <c r="A70">
        <v>69</v>
      </c>
      <c r="D70">
        <v>1</v>
      </c>
    </row>
    <row r="71" spans="1:4" ht="15.75">
      <c r="A71">
        <v>70</v>
      </c>
      <c r="D71">
        <v>1</v>
      </c>
    </row>
    <row r="72" spans="1:4" ht="15.75">
      <c r="A72">
        <v>71</v>
      </c>
      <c r="D72">
        <v>1</v>
      </c>
    </row>
    <row r="73" spans="1:4" ht="15.75">
      <c r="A73">
        <v>72</v>
      </c>
      <c r="D73">
        <v>1</v>
      </c>
    </row>
    <row r="74" spans="1:4" ht="15.75">
      <c r="A74">
        <v>73</v>
      </c>
      <c r="D74">
        <v>1</v>
      </c>
    </row>
    <row r="75" spans="1:4" ht="15.75">
      <c r="A75">
        <v>74</v>
      </c>
      <c r="D75">
        <v>1</v>
      </c>
    </row>
    <row r="76" spans="1:4" ht="15.75">
      <c r="A76">
        <v>75</v>
      </c>
      <c r="D76">
        <v>1</v>
      </c>
    </row>
    <row r="77" spans="1:4" ht="15.75">
      <c r="A77">
        <v>76</v>
      </c>
      <c r="D77">
        <v>1</v>
      </c>
    </row>
    <row r="78" spans="1:4" ht="15.75">
      <c r="A78">
        <v>77</v>
      </c>
      <c r="D78">
        <v>1</v>
      </c>
    </row>
    <row r="79" spans="1:4" ht="15.75">
      <c r="A79">
        <v>78</v>
      </c>
      <c r="D79">
        <v>1</v>
      </c>
    </row>
    <row r="80" spans="1:4" ht="15.75">
      <c r="A80">
        <v>79</v>
      </c>
      <c r="D80">
        <v>1</v>
      </c>
    </row>
    <row r="81" spans="1:4" ht="15.75">
      <c r="A81">
        <v>80</v>
      </c>
      <c r="D81">
        <v>1</v>
      </c>
    </row>
    <row r="82" spans="1:4" ht="15.75">
      <c r="A82">
        <v>81</v>
      </c>
      <c r="D82">
        <v>1</v>
      </c>
    </row>
    <row r="83" spans="1:4" ht="15.75">
      <c r="A83">
        <v>82</v>
      </c>
      <c r="D83">
        <v>1</v>
      </c>
    </row>
    <row r="84" spans="1:4" ht="15.75">
      <c r="A84">
        <v>83</v>
      </c>
      <c r="D84">
        <v>1</v>
      </c>
    </row>
    <row r="85" spans="1:4" ht="15.75">
      <c r="A85">
        <v>84</v>
      </c>
      <c r="D85">
        <v>1</v>
      </c>
    </row>
    <row r="86" spans="1:4" ht="15.75">
      <c r="A86">
        <v>85</v>
      </c>
      <c r="D86">
        <v>1</v>
      </c>
    </row>
    <row r="87" spans="1:4" ht="15.75">
      <c r="A87">
        <v>86</v>
      </c>
      <c r="D87">
        <v>1</v>
      </c>
    </row>
    <row r="88" spans="1:4" ht="15.75">
      <c r="A88">
        <v>87</v>
      </c>
      <c r="D88">
        <v>1</v>
      </c>
    </row>
    <row r="89" spans="1:4" ht="15.75">
      <c r="A89">
        <v>88</v>
      </c>
      <c r="D89">
        <v>1</v>
      </c>
    </row>
    <row r="90" spans="1:4" ht="15.75">
      <c r="A90">
        <v>89</v>
      </c>
      <c r="D90">
        <v>1</v>
      </c>
    </row>
    <row r="91" spans="1:4" ht="15.75">
      <c r="A91">
        <v>90</v>
      </c>
      <c r="D91">
        <v>1</v>
      </c>
    </row>
    <row r="92" spans="1:4" ht="15.75">
      <c r="A92">
        <v>91</v>
      </c>
      <c r="D92">
        <v>1</v>
      </c>
    </row>
    <row r="93" spans="1:4" ht="15.75">
      <c r="A93">
        <v>92</v>
      </c>
      <c r="D93">
        <v>1</v>
      </c>
    </row>
    <row r="94" spans="1:4" ht="15.75">
      <c r="A94">
        <v>93</v>
      </c>
      <c r="D94">
        <v>1</v>
      </c>
    </row>
    <row r="95" spans="1:4" ht="15.75">
      <c r="A95">
        <v>94</v>
      </c>
      <c r="D95">
        <v>1</v>
      </c>
    </row>
    <row r="96" spans="1:4" ht="15.75">
      <c r="A96">
        <v>95</v>
      </c>
      <c r="D96">
        <v>1</v>
      </c>
    </row>
    <row r="97" spans="1:4" ht="15.75">
      <c r="A97">
        <v>96</v>
      </c>
      <c r="D97">
        <v>1</v>
      </c>
    </row>
    <row r="98" spans="1:4" ht="15.75">
      <c r="A98">
        <v>97</v>
      </c>
      <c r="D98">
        <v>1</v>
      </c>
    </row>
    <row r="99" spans="1:4" ht="15.75">
      <c r="A99">
        <v>98</v>
      </c>
      <c r="D99">
        <v>1</v>
      </c>
    </row>
    <row r="100" spans="1:4" ht="15.75">
      <c r="A100">
        <v>99</v>
      </c>
      <c r="D100">
        <v>1</v>
      </c>
    </row>
    <row r="101" spans="1:4" ht="15.75">
      <c r="A101">
        <v>100</v>
      </c>
      <c r="D101">
        <v>1</v>
      </c>
    </row>
  </sheetData>
  <sheetProtection/>
  <mergeCells count="2">
    <mergeCell ref="H1:I1"/>
    <mergeCell ref="H2:I2"/>
  </mergeCell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5">
      <selection activeCell="G6" sqref="G6"/>
    </sheetView>
  </sheetViews>
  <sheetFormatPr defaultColWidth="11.00390625" defaultRowHeight="15.75"/>
  <cols>
    <col min="1" max="1" width="6.375" style="0" customWidth="1"/>
    <col min="2" max="2" width="49.00390625" style="0" customWidth="1"/>
  </cols>
  <sheetData>
    <row r="1" spans="1:10" ht="15.75">
      <c r="A1" t="s">
        <v>0</v>
      </c>
      <c r="B1" t="s">
        <v>1</v>
      </c>
      <c r="C1" t="s">
        <v>2</v>
      </c>
      <c r="D1" t="s">
        <v>3</v>
      </c>
      <c r="F1" t="s">
        <v>2</v>
      </c>
      <c r="G1" t="s">
        <v>4</v>
      </c>
      <c r="H1" s="22" t="s">
        <v>76</v>
      </c>
      <c r="I1" s="22"/>
      <c r="J1" t="s">
        <v>5</v>
      </c>
    </row>
    <row r="2" spans="1:11" ht="15.75">
      <c r="A2">
        <v>1</v>
      </c>
      <c r="B2" t="s">
        <v>324</v>
      </c>
      <c r="C2" t="s">
        <v>44</v>
      </c>
      <c r="D2">
        <v>144</v>
      </c>
      <c r="F2" s="7" t="s">
        <v>46</v>
      </c>
      <c r="G2" s="1"/>
      <c r="H2" s="23">
        <f>144/26</f>
        <v>5.538461538461538</v>
      </c>
      <c r="I2" s="23"/>
      <c r="J2" s="1" t="s">
        <v>46</v>
      </c>
      <c r="K2" s="1" t="s">
        <v>19</v>
      </c>
    </row>
    <row r="3" spans="1:11" ht="15.75">
      <c r="A3">
        <v>2</v>
      </c>
      <c r="B3" t="s">
        <v>325</v>
      </c>
      <c r="C3" t="s">
        <v>44</v>
      </c>
      <c r="D3">
        <f>D2-5.54</f>
        <v>138.46</v>
      </c>
      <c r="F3" s="7" t="s">
        <v>7</v>
      </c>
      <c r="G3" s="1"/>
      <c r="H3" s="1"/>
      <c r="I3" s="1"/>
      <c r="J3" s="1" t="s">
        <v>7</v>
      </c>
      <c r="K3" s="1" t="s">
        <v>8</v>
      </c>
    </row>
    <row r="4" spans="1:11" ht="15.75">
      <c r="A4">
        <v>3</v>
      </c>
      <c r="B4" t="s">
        <v>326</v>
      </c>
      <c r="C4" t="s">
        <v>6</v>
      </c>
      <c r="D4">
        <f aca="true" t="shared" si="0" ref="D4:D27">D3-5.54</f>
        <v>132.92000000000002</v>
      </c>
      <c r="F4" s="7" t="s">
        <v>6</v>
      </c>
      <c r="G4" s="1">
        <f>D4</f>
        <v>132.92000000000002</v>
      </c>
      <c r="H4" s="1"/>
      <c r="I4" s="1"/>
      <c r="J4" s="1" t="s">
        <v>6</v>
      </c>
      <c r="K4" s="1" t="s">
        <v>24</v>
      </c>
    </row>
    <row r="5" spans="1:11" ht="15.75">
      <c r="A5">
        <v>4</v>
      </c>
      <c r="B5" t="s">
        <v>327</v>
      </c>
      <c r="C5" t="s">
        <v>44</v>
      </c>
      <c r="D5">
        <f t="shared" si="0"/>
        <v>127.38000000000001</v>
      </c>
      <c r="F5" s="7" t="s">
        <v>9</v>
      </c>
      <c r="G5" s="1">
        <f>D19+D21+D12+D25</f>
        <v>193.7399999999998</v>
      </c>
      <c r="H5" s="1"/>
      <c r="I5" s="1"/>
      <c r="J5" s="1" t="s">
        <v>9</v>
      </c>
      <c r="K5" s="1" t="s">
        <v>10</v>
      </c>
    </row>
    <row r="6" spans="1:11" ht="15.75">
      <c r="A6">
        <v>5</v>
      </c>
      <c r="B6" t="s">
        <v>328</v>
      </c>
      <c r="C6" t="s">
        <v>11</v>
      </c>
      <c r="D6">
        <f t="shared" si="0"/>
        <v>121.84</v>
      </c>
      <c r="F6" s="7" t="s">
        <v>12</v>
      </c>
      <c r="G6" s="1"/>
      <c r="H6" s="1"/>
      <c r="I6" s="1"/>
      <c r="J6" s="1" t="s">
        <v>44</v>
      </c>
      <c r="K6" s="1" t="s">
        <v>45</v>
      </c>
    </row>
    <row r="7" spans="1:11" ht="15.75">
      <c r="A7">
        <v>6</v>
      </c>
      <c r="B7" t="s">
        <v>329</v>
      </c>
      <c r="C7" t="s">
        <v>11</v>
      </c>
      <c r="D7">
        <f t="shared" si="0"/>
        <v>116.3</v>
      </c>
      <c r="F7" s="7" t="s">
        <v>44</v>
      </c>
      <c r="G7" s="1">
        <f>D2+D3+D5+D8+D9+D14</f>
        <v>703.34</v>
      </c>
      <c r="H7" s="1"/>
      <c r="I7" s="1"/>
      <c r="J7" s="1" t="s">
        <v>12</v>
      </c>
      <c r="K7" s="1" t="s">
        <v>13</v>
      </c>
    </row>
    <row r="8" spans="1:11" ht="15.75">
      <c r="A8">
        <v>7</v>
      </c>
      <c r="B8" t="s">
        <v>330</v>
      </c>
      <c r="C8" t="s">
        <v>44</v>
      </c>
      <c r="D8">
        <f t="shared" si="0"/>
        <v>110.75999999999999</v>
      </c>
      <c r="F8" s="7" t="s">
        <v>11</v>
      </c>
      <c r="G8" s="1">
        <f>D6+D7+D17+D18+D22+D23+D26+D27</f>
        <v>431.79999999999967</v>
      </c>
      <c r="H8" s="1"/>
      <c r="I8" s="1"/>
      <c r="J8" s="1" t="s">
        <v>11</v>
      </c>
      <c r="K8" s="1" t="s">
        <v>18</v>
      </c>
    </row>
    <row r="9" spans="1:11" ht="15.75">
      <c r="A9">
        <v>8</v>
      </c>
      <c r="B9" t="s">
        <v>331</v>
      </c>
      <c r="C9" t="s">
        <v>44</v>
      </c>
      <c r="D9">
        <f t="shared" si="0"/>
        <v>105.21999999999998</v>
      </c>
      <c r="F9" s="7" t="s">
        <v>14</v>
      </c>
      <c r="G9" s="1"/>
      <c r="H9" s="1"/>
      <c r="I9" s="1"/>
      <c r="J9" s="1" t="s">
        <v>14</v>
      </c>
      <c r="K9" s="1" t="s">
        <v>15</v>
      </c>
    </row>
    <row r="10" spans="1:11" ht="15.75">
      <c r="A10">
        <v>9</v>
      </c>
      <c r="B10" t="s">
        <v>332</v>
      </c>
      <c r="C10" t="s">
        <v>72</v>
      </c>
      <c r="D10">
        <f t="shared" si="0"/>
        <v>99.67999999999998</v>
      </c>
      <c r="F10" s="7" t="s">
        <v>20</v>
      </c>
      <c r="G10" s="1"/>
      <c r="H10" s="1"/>
      <c r="I10" s="1"/>
      <c r="J10" s="1" t="s">
        <v>20</v>
      </c>
      <c r="K10" s="1" t="s">
        <v>21</v>
      </c>
    </row>
    <row r="11" spans="1:11" ht="15.75">
      <c r="A11">
        <v>10</v>
      </c>
      <c r="B11" t="s">
        <v>285</v>
      </c>
      <c r="C11" t="s">
        <v>72</v>
      </c>
      <c r="D11">
        <f t="shared" si="0"/>
        <v>94.13999999999997</v>
      </c>
      <c r="F11" s="7" t="s">
        <v>42</v>
      </c>
      <c r="G11" s="1">
        <f>D13+D15+D20+D24</f>
        <v>221.4399999999998</v>
      </c>
      <c r="H11" s="1"/>
      <c r="I11" s="1"/>
      <c r="J11" s="1" t="s">
        <v>42</v>
      </c>
      <c r="K11" s="1" t="s">
        <v>43</v>
      </c>
    </row>
    <row r="12" spans="1:11" ht="15.75">
      <c r="A12">
        <v>11</v>
      </c>
      <c r="B12" t="s">
        <v>333</v>
      </c>
      <c r="C12" t="s">
        <v>9</v>
      </c>
      <c r="D12">
        <f t="shared" si="0"/>
        <v>88.59999999999997</v>
      </c>
      <c r="F12" s="7" t="s">
        <v>22</v>
      </c>
      <c r="G12" s="1"/>
      <c r="H12" s="1"/>
      <c r="I12" s="1"/>
      <c r="J12" s="1" t="s">
        <v>22</v>
      </c>
      <c r="K12" s="1" t="s">
        <v>23</v>
      </c>
    </row>
    <row r="13" spans="1:11" ht="15.75">
      <c r="A13">
        <v>12</v>
      </c>
      <c r="B13" t="s">
        <v>334</v>
      </c>
      <c r="C13" t="s">
        <v>42</v>
      </c>
      <c r="D13">
        <f t="shared" si="0"/>
        <v>83.05999999999996</v>
      </c>
      <c r="F13" s="7" t="s">
        <v>16</v>
      </c>
      <c r="G13" s="1">
        <f>D16</f>
        <v>66.43999999999994</v>
      </c>
      <c r="H13" s="1"/>
      <c r="I13" s="1"/>
      <c r="J13" s="1" t="s">
        <v>16</v>
      </c>
      <c r="K13" s="1" t="s">
        <v>17</v>
      </c>
    </row>
    <row r="14" spans="1:11" ht="15.75">
      <c r="A14">
        <v>13</v>
      </c>
      <c r="B14" t="s">
        <v>335</v>
      </c>
      <c r="C14" t="s">
        <v>44</v>
      </c>
      <c r="D14">
        <f t="shared" si="0"/>
        <v>77.51999999999995</v>
      </c>
      <c r="F14" s="6" t="s">
        <v>72</v>
      </c>
      <c r="G14">
        <f>D10+D11</f>
        <v>193.81999999999994</v>
      </c>
      <c r="J14" t="s">
        <v>72</v>
      </c>
      <c r="K14" t="s">
        <v>66</v>
      </c>
    </row>
    <row r="15" spans="1:4" ht="15.75">
      <c r="A15">
        <v>14</v>
      </c>
      <c r="B15" t="s">
        <v>336</v>
      </c>
      <c r="C15" t="s">
        <v>42</v>
      </c>
      <c r="D15">
        <f t="shared" si="0"/>
        <v>71.97999999999995</v>
      </c>
    </row>
    <row r="16" spans="1:4" ht="15.75">
      <c r="A16">
        <v>15</v>
      </c>
      <c r="B16" t="s">
        <v>337</v>
      </c>
      <c r="C16" t="s">
        <v>16</v>
      </c>
      <c r="D16">
        <f t="shared" si="0"/>
        <v>66.43999999999994</v>
      </c>
    </row>
    <row r="17" spans="1:7" ht="15.75">
      <c r="A17">
        <v>16</v>
      </c>
      <c r="B17" t="s">
        <v>338</v>
      </c>
      <c r="C17" t="s">
        <v>11</v>
      </c>
      <c r="D17">
        <f t="shared" si="0"/>
        <v>60.89999999999994</v>
      </c>
      <c r="F17" t="s">
        <v>4</v>
      </c>
      <c r="G17">
        <f>SUM(G2:G14)</f>
        <v>1943.4999999999993</v>
      </c>
    </row>
    <row r="18" spans="1:7" ht="15.75">
      <c r="A18">
        <v>17</v>
      </c>
      <c r="B18" t="s">
        <v>339</v>
      </c>
      <c r="C18" t="s">
        <v>11</v>
      </c>
      <c r="D18">
        <f t="shared" si="0"/>
        <v>55.35999999999994</v>
      </c>
      <c r="G18">
        <v>1943.5</v>
      </c>
    </row>
    <row r="19" spans="1:7" ht="15.75">
      <c r="A19">
        <v>18</v>
      </c>
      <c r="B19" t="s">
        <v>340</v>
      </c>
      <c r="C19" t="s">
        <v>9</v>
      </c>
      <c r="D19">
        <f t="shared" si="0"/>
        <v>49.81999999999994</v>
      </c>
      <c r="G19" s="1">
        <f>G18-G17</f>
        <v>0</v>
      </c>
    </row>
    <row r="20" spans="1:7" ht="15.75">
      <c r="A20">
        <v>19</v>
      </c>
      <c r="B20" t="s">
        <v>341</v>
      </c>
      <c r="C20" t="s">
        <v>42</v>
      </c>
      <c r="D20">
        <f t="shared" si="0"/>
        <v>44.279999999999944</v>
      </c>
      <c r="G20" s="1"/>
    </row>
    <row r="21" spans="1:7" ht="15.75">
      <c r="A21">
        <v>20</v>
      </c>
      <c r="B21" t="s">
        <v>342</v>
      </c>
      <c r="C21" t="s">
        <v>9</v>
      </c>
      <c r="D21">
        <f t="shared" si="0"/>
        <v>38.739999999999945</v>
      </c>
      <c r="G21" s="1"/>
    </row>
    <row r="22" spans="1:7" ht="15.75">
      <c r="A22">
        <v>21</v>
      </c>
      <c r="B22" t="s">
        <v>343</v>
      </c>
      <c r="C22" t="s">
        <v>11</v>
      </c>
      <c r="D22">
        <f t="shared" si="0"/>
        <v>33.199999999999946</v>
      </c>
      <c r="G22" s="1"/>
    </row>
    <row r="23" spans="1:7" ht="15.75">
      <c r="A23">
        <v>22</v>
      </c>
      <c r="B23" t="s">
        <v>344</v>
      </c>
      <c r="C23" t="s">
        <v>11</v>
      </c>
      <c r="D23">
        <f t="shared" si="0"/>
        <v>27.659999999999947</v>
      </c>
      <c r="G23" s="1"/>
    </row>
    <row r="24" spans="1:7" ht="15.75">
      <c r="A24">
        <v>23</v>
      </c>
      <c r="B24" t="s">
        <v>345</v>
      </c>
      <c r="C24" t="s">
        <v>42</v>
      </c>
      <c r="D24">
        <f t="shared" si="0"/>
        <v>22.119999999999948</v>
      </c>
      <c r="G24" s="1"/>
    </row>
    <row r="25" spans="1:7" ht="15.75">
      <c r="A25">
        <v>24</v>
      </c>
      <c r="B25" t="s">
        <v>346</v>
      </c>
      <c r="C25" t="s">
        <v>9</v>
      </c>
      <c r="D25">
        <f t="shared" si="0"/>
        <v>16.57999999999995</v>
      </c>
      <c r="G25" s="1"/>
    </row>
    <row r="26" spans="1:7" ht="15.75">
      <c r="A26">
        <v>25</v>
      </c>
      <c r="B26" t="s">
        <v>347</v>
      </c>
      <c r="C26" t="s">
        <v>11</v>
      </c>
      <c r="D26">
        <f t="shared" si="0"/>
        <v>11.03999999999995</v>
      </c>
      <c r="G26" s="1"/>
    </row>
    <row r="27" spans="1:7" ht="15.75">
      <c r="A27">
        <v>26</v>
      </c>
      <c r="B27" t="s">
        <v>348</v>
      </c>
      <c r="C27" t="s">
        <v>11</v>
      </c>
      <c r="D27">
        <f t="shared" si="0"/>
        <v>5.499999999999949</v>
      </c>
      <c r="G27" s="1"/>
    </row>
    <row r="28" spans="1:7" ht="15.75">
      <c r="A28">
        <v>27</v>
      </c>
      <c r="G28" s="1"/>
    </row>
    <row r="29" spans="1:7" ht="15.75">
      <c r="A29">
        <v>28</v>
      </c>
      <c r="G29" s="1"/>
    </row>
    <row r="30" spans="1:7" ht="15.75">
      <c r="A30">
        <v>29</v>
      </c>
      <c r="G30" s="1"/>
    </row>
    <row r="31" spans="1:7" ht="15.75">
      <c r="A31">
        <v>30</v>
      </c>
      <c r="G31" s="1"/>
    </row>
    <row r="32" spans="1:7" ht="15.75">
      <c r="A32">
        <v>31</v>
      </c>
      <c r="G32" s="1"/>
    </row>
    <row r="33" spans="1:7" ht="15.75">
      <c r="A33">
        <v>32</v>
      </c>
      <c r="G33" s="1"/>
    </row>
    <row r="34" ht="15.75">
      <c r="A34">
        <v>33</v>
      </c>
    </row>
    <row r="35" ht="15.75">
      <c r="A35">
        <v>34</v>
      </c>
    </row>
    <row r="36" ht="15.75">
      <c r="A36">
        <v>35</v>
      </c>
    </row>
    <row r="37" ht="15.75">
      <c r="A37">
        <v>36</v>
      </c>
    </row>
    <row r="38" ht="15.75">
      <c r="A38">
        <v>37</v>
      </c>
    </row>
    <row r="39" ht="15.75">
      <c r="A39">
        <v>38</v>
      </c>
    </row>
    <row r="40" ht="15.75">
      <c r="A40">
        <v>39</v>
      </c>
    </row>
    <row r="41" ht="15.75">
      <c r="A41">
        <v>40</v>
      </c>
    </row>
    <row r="42" ht="15.75">
      <c r="A42">
        <v>41</v>
      </c>
    </row>
    <row r="43" ht="15.75">
      <c r="A43">
        <v>42</v>
      </c>
    </row>
    <row r="44" ht="15.75">
      <c r="A44">
        <v>43</v>
      </c>
    </row>
    <row r="45" ht="15.75">
      <c r="A45">
        <v>44</v>
      </c>
    </row>
    <row r="46" ht="15.75">
      <c r="A46">
        <v>45</v>
      </c>
    </row>
    <row r="47" ht="15.75">
      <c r="A47">
        <v>46</v>
      </c>
    </row>
    <row r="48" ht="15.75">
      <c r="A48">
        <v>47</v>
      </c>
    </row>
    <row r="49" ht="15.75">
      <c r="A49">
        <v>48</v>
      </c>
    </row>
    <row r="50" ht="15.75">
      <c r="A50">
        <v>49</v>
      </c>
    </row>
    <row r="51" ht="15.75">
      <c r="A51">
        <v>50</v>
      </c>
    </row>
    <row r="52" ht="15.75">
      <c r="A52">
        <v>51</v>
      </c>
    </row>
    <row r="53" ht="15.75">
      <c r="A53">
        <v>52</v>
      </c>
    </row>
    <row r="54" ht="15.75">
      <c r="A54">
        <v>53</v>
      </c>
    </row>
    <row r="55" ht="15.75">
      <c r="A55">
        <v>54</v>
      </c>
    </row>
    <row r="56" ht="15.75">
      <c r="A56">
        <v>55</v>
      </c>
    </row>
    <row r="57" ht="15.75">
      <c r="A57">
        <v>56</v>
      </c>
    </row>
    <row r="58" ht="15.75">
      <c r="A58">
        <v>57</v>
      </c>
    </row>
    <row r="59" ht="15.75">
      <c r="A59">
        <v>58</v>
      </c>
    </row>
    <row r="60" spans="1:4" ht="15.75">
      <c r="A60">
        <v>59</v>
      </c>
      <c r="D60">
        <v>1</v>
      </c>
    </row>
    <row r="61" spans="1:4" ht="15.75">
      <c r="A61">
        <v>60</v>
      </c>
      <c r="D61">
        <v>1</v>
      </c>
    </row>
    <row r="62" spans="1:4" ht="15.75">
      <c r="A62">
        <v>61</v>
      </c>
      <c r="D62">
        <v>1</v>
      </c>
    </row>
    <row r="63" spans="1:4" ht="15.75">
      <c r="A63">
        <v>62</v>
      </c>
      <c r="D63">
        <v>1</v>
      </c>
    </row>
    <row r="64" spans="1:4" ht="15.75">
      <c r="A64">
        <v>63</v>
      </c>
      <c r="D64">
        <v>1</v>
      </c>
    </row>
    <row r="65" spans="1:4" ht="15.75">
      <c r="A65">
        <v>64</v>
      </c>
      <c r="D65">
        <v>1</v>
      </c>
    </row>
    <row r="66" spans="1:4" ht="15.75">
      <c r="A66">
        <v>65</v>
      </c>
      <c r="D66">
        <v>1</v>
      </c>
    </row>
    <row r="67" spans="1:4" ht="15.75">
      <c r="A67">
        <v>66</v>
      </c>
      <c r="D67">
        <v>1</v>
      </c>
    </row>
    <row r="68" spans="1:4" ht="15.75">
      <c r="A68">
        <v>67</v>
      </c>
      <c r="D68">
        <v>1</v>
      </c>
    </row>
    <row r="69" spans="1:4" ht="15.75">
      <c r="A69">
        <v>68</v>
      </c>
      <c r="D69">
        <v>1</v>
      </c>
    </row>
    <row r="70" spans="1:4" ht="15.75">
      <c r="A70">
        <v>69</v>
      </c>
      <c r="D70">
        <v>1</v>
      </c>
    </row>
    <row r="71" spans="1:4" ht="15.75">
      <c r="A71">
        <v>70</v>
      </c>
      <c r="D71">
        <v>1</v>
      </c>
    </row>
    <row r="72" spans="1:4" ht="15.75">
      <c r="A72">
        <v>71</v>
      </c>
      <c r="D72">
        <v>1</v>
      </c>
    </row>
    <row r="73" spans="1:4" ht="15.75">
      <c r="A73">
        <v>72</v>
      </c>
      <c r="D73">
        <v>1</v>
      </c>
    </row>
    <row r="74" spans="1:4" ht="15.75">
      <c r="A74">
        <v>73</v>
      </c>
      <c r="D74">
        <v>1</v>
      </c>
    </row>
    <row r="75" spans="1:4" ht="15.75">
      <c r="A75">
        <v>74</v>
      </c>
      <c r="D75">
        <v>1</v>
      </c>
    </row>
    <row r="76" spans="1:4" ht="15.75">
      <c r="A76">
        <v>75</v>
      </c>
      <c r="D76">
        <v>1</v>
      </c>
    </row>
    <row r="77" spans="1:4" ht="15.75">
      <c r="A77">
        <v>76</v>
      </c>
      <c r="D77">
        <v>1</v>
      </c>
    </row>
    <row r="78" spans="1:4" ht="15.75">
      <c r="A78">
        <v>77</v>
      </c>
      <c r="D78">
        <v>1</v>
      </c>
    </row>
    <row r="79" spans="1:4" ht="15.75">
      <c r="A79">
        <v>78</v>
      </c>
      <c r="D79">
        <v>1</v>
      </c>
    </row>
    <row r="80" spans="1:4" ht="15.75">
      <c r="A80">
        <v>79</v>
      </c>
      <c r="D80">
        <v>1</v>
      </c>
    </row>
    <row r="81" spans="1:4" ht="15.75">
      <c r="A81">
        <v>80</v>
      </c>
      <c r="D81">
        <v>1</v>
      </c>
    </row>
    <row r="82" spans="1:4" ht="15.75">
      <c r="A82">
        <v>81</v>
      </c>
      <c r="D82">
        <v>1</v>
      </c>
    </row>
    <row r="83" spans="1:4" ht="15.75">
      <c r="A83">
        <v>82</v>
      </c>
      <c r="D83">
        <v>1</v>
      </c>
    </row>
    <row r="84" spans="1:4" ht="15.75">
      <c r="A84">
        <v>83</v>
      </c>
      <c r="D84">
        <v>1</v>
      </c>
    </row>
    <row r="85" spans="1:4" ht="15.75">
      <c r="A85">
        <v>84</v>
      </c>
      <c r="D85">
        <v>1</v>
      </c>
    </row>
    <row r="86" spans="1:4" ht="15.75">
      <c r="A86">
        <v>85</v>
      </c>
      <c r="D86">
        <v>1</v>
      </c>
    </row>
    <row r="87" spans="1:4" ht="15.75">
      <c r="A87">
        <v>86</v>
      </c>
      <c r="D87">
        <v>1</v>
      </c>
    </row>
    <row r="88" spans="1:4" ht="15.75">
      <c r="A88">
        <v>87</v>
      </c>
      <c r="D88">
        <v>1</v>
      </c>
    </row>
    <row r="89" spans="1:4" ht="15.75">
      <c r="A89">
        <v>88</v>
      </c>
      <c r="D89">
        <v>1</v>
      </c>
    </row>
    <row r="90" spans="1:4" ht="15.75">
      <c r="A90">
        <v>89</v>
      </c>
      <c r="D90">
        <v>1</v>
      </c>
    </row>
    <row r="91" spans="1:4" ht="15.75">
      <c r="A91">
        <v>90</v>
      </c>
      <c r="D91">
        <v>1</v>
      </c>
    </row>
    <row r="92" spans="1:4" ht="15.75">
      <c r="A92">
        <v>91</v>
      </c>
      <c r="D92">
        <v>1</v>
      </c>
    </row>
    <row r="93" spans="1:4" ht="15.75">
      <c r="A93">
        <v>92</v>
      </c>
      <c r="D93">
        <v>1</v>
      </c>
    </row>
    <row r="94" spans="1:4" ht="15.75">
      <c r="A94">
        <v>93</v>
      </c>
      <c r="D94">
        <v>1</v>
      </c>
    </row>
    <row r="95" spans="1:4" ht="15.75">
      <c r="A95">
        <v>94</v>
      </c>
      <c r="D95">
        <v>1</v>
      </c>
    </row>
    <row r="96" spans="1:4" ht="15.75">
      <c r="A96">
        <v>95</v>
      </c>
      <c r="D96">
        <v>1</v>
      </c>
    </row>
    <row r="97" spans="1:4" ht="15.75">
      <c r="A97">
        <v>96</v>
      </c>
      <c r="D97">
        <v>1</v>
      </c>
    </row>
    <row r="98" spans="1:4" ht="15.75">
      <c r="A98">
        <v>97</v>
      </c>
      <c r="D98">
        <v>1</v>
      </c>
    </row>
    <row r="99" spans="1:4" ht="15.75">
      <c r="A99">
        <v>98</v>
      </c>
      <c r="D99">
        <v>1</v>
      </c>
    </row>
    <row r="100" spans="1:4" ht="15.75">
      <c r="A100">
        <v>99</v>
      </c>
      <c r="D100">
        <v>1</v>
      </c>
    </row>
    <row r="101" spans="1:4" ht="15.75">
      <c r="A101">
        <v>100</v>
      </c>
      <c r="D101">
        <v>1</v>
      </c>
    </row>
  </sheetData>
  <sheetProtection/>
  <mergeCells count="2">
    <mergeCell ref="H1:I1"/>
    <mergeCell ref="H2:I2"/>
  </mergeCells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E16" sqref="E16"/>
    </sheetView>
  </sheetViews>
  <sheetFormatPr defaultColWidth="11.00390625" defaultRowHeight="15.75"/>
  <cols>
    <col min="1" max="1" width="6.375" style="0" customWidth="1"/>
    <col min="2" max="2" width="49.00390625" style="0" customWidth="1"/>
  </cols>
  <sheetData>
    <row r="1" spans="1:10" ht="15.75">
      <c r="A1" t="s">
        <v>0</v>
      </c>
      <c r="B1" t="s">
        <v>1</v>
      </c>
      <c r="C1" t="s">
        <v>2</v>
      </c>
      <c r="D1" t="s">
        <v>3</v>
      </c>
      <c r="F1" t="s">
        <v>2</v>
      </c>
      <c r="G1" t="s">
        <v>4</v>
      </c>
      <c r="H1" s="22" t="s">
        <v>76</v>
      </c>
      <c r="I1" s="22"/>
      <c r="J1" t="s">
        <v>5</v>
      </c>
    </row>
    <row r="2" spans="1:11" ht="15.75">
      <c r="A2">
        <v>1</v>
      </c>
      <c r="B2" t="s">
        <v>349</v>
      </c>
      <c r="C2" t="s">
        <v>14</v>
      </c>
      <c r="D2">
        <v>144</v>
      </c>
      <c r="F2" s="7" t="s">
        <v>46</v>
      </c>
      <c r="G2" s="1"/>
      <c r="H2" s="23">
        <f>144/1</f>
        <v>144</v>
      </c>
      <c r="I2" s="23"/>
      <c r="J2" s="1" t="s">
        <v>46</v>
      </c>
      <c r="K2" s="1" t="s">
        <v>19</v>
      </c>
    </row>
    <row r="3" spans="1:11" ht="15.75">
      <c r="A3">
        <v>2</v>
      </c>
      <c r="B3" t="s">
        <v>350</v>
      </c>
      <c r="C3" t="s">
        <v>12</v>
      </c>
      <c r="D3">
        <f>D2-14.4</f>
        <v>129.6</v>
      </c>
      <c r="F3" s="7" t="s">
        <v>7</v>
      </c>
      <c r="G3" s="1"/>
      <c r="H3" s="1"/>
      <c r="I3" s="1"/>
      <c r="J3" s="1" t="s">
        <v>7</v>
      </c>
      <c r="K3" s="1" t="s">
        <v>8</v>
      </c>
    </row>
    <row r="4" spans="1:11" ht="15.75">
      <c r="A4">
        <v>3</v>
      </c>
      <c r="B4" t="s">
        <v>351</v>
      </c>
      <c r="C4" t="s">
        <v>9</v>
      </c>
      <c r="D4">
        <f aca="true" t="shared" si="0" ref="D4:D11">D3-14.4</f>
        <v>115.19999999999999</v>
      </c>
      <c r="F4" s="7" t="s">
        <v>6</v>
      </c>
      <c r="G4" s="1"/>
      <c r="H4" s="1"/>
      <c r="I4" s="1"/>
      <c r="J4" s="1" t="s">
        <v>6</v>
      </c>
      <c r="K4" s="1" t="s">
        <v>24</v>
      </c>
    </row>
    <row r="5" spans="1:11" ht="15.75">
      <c r="A5">
        <v>4</v>
      </c>
      <c r="B5" t="s">
        <v>352</v>
      </c>
      <c r="C5" s="1" t="s">
        <v>16</v>
      </c>
      <c r="D5">
        <f t="shared" si="0"/>
        <v>100.79999999999998</v>
      </c>
      <c r="F5" s="7" t="s">
        <v>9</v>
      </c>
      <c r="G5" s="1">
        <f>D4+D7+D8+D9</f>
        <v>287.9999999999999</v>
      </c>
      <c r="H5" s="1"/>
      <c r="I5" s="1"/>
      <c r="J5" s="1" t="s">
        <v>9</v>
      </c>
      <c r="K5" s="1" t="s">
        <v>10</v>
      </c>
    </row>
    <row r="6" spans="1:11" ht="15.75">
      <c r="A6">
        <v>5</v>
      </c>
      <c r="B6" t="s">
        <v>353</v>
      </c>
      <c r="C6" t="s">
        <v>11</v>
      </c>
      <c r="D6">
        <f t="shared" si="0"/>
        <v>86.39999999999998</v>
      </c>
      <c r="F6" s="7" t="s">
        <v>12</v>
      </c>
      <c r="G6" s="1">
        <f>D3</f>
        <v>129.6</v>
      </c>
      <c r="H6" s="1"/>
      <c r="I6" s="1"/>
      <c r="J6" s="1" t="s">
        <v>44</v>
      </c>
      <c r="K6" s="1" t="s">
        <v>45</v>
      </c>
    </row>
    <row r="7" spans="1:11" ht="15.75">
      <c r="A7">
        <v>6</v>
      </c>
      <c r="B7" t="s">
        <v>354</v>
      </c>
      <c r="C7" t="s">
        <v>9</v>
      </c>
      <c r="D7">
        <f t="shared" si="0"/>
        <v>71.99999999999997</v>
      </c>
      <c r="F7" s="7" t="s">
        <v>44</v>
      </c>
      <c r="G7" s="1"/>
      <c r="H7" s="1"/>
      <c r="I7" s="1"/>
      <c r="J7" s="1" t="s">
        <v>12</v>
      </c>
      <c r="K7" s="1" t="s">
        <v>13</v>
      </c>
    </row>
    <row r="8" spans="1:11" ht="15.75">
      <c r="A8">
        <v>7</v>
      </c>
      <c r="B8" t="s">
        <v>355</v>
      </c>
      <c r="C8" t="s">
        <v>9</v>
      </c>
      <c r="D8">
        <f t="shared" si="0"/>
        <v>57.59999999999997</v>
      </c>
      <c r="F8" s="7" t="s">
        <v>11</v>
      </c>
      <c r="G8" s="1">
        <f>D11+D6</f>
        <v>100.79999999999995</v>
      </c>
      <c r="H8" s="1"/>
      <c r="I8" s="1"/>
      <c r="J8" s="1" t="s">
        <v>11</v>
      </c>
      <c r="K8" s="1" t="s">
        <v>18</v>
      </c>
    </row>
    <row r="9" spans="1:11" ht="15.75">
      <c r="A9">
        <v>8</v>
      </c>
      <c r="B9" t="s">
        <v>356</v>
      </c>
      <c r="C9" t="s">
        <v>9</v>
      </c>
      <c r="D9">
        <f t="shared" si="0"/>
        <v>43.199999999999974</v>
      </c>
      <c r="F9" s="7" t="s">
        <v>14</v>
      </c>
      <c r="G9" s="1">
        <f>D2</f>
        <v>144</v>
      </c>
      <c r="H9" s="1"/>
      <c r="I9" s="1"/>
      <c r="J9" s="1" t="s">
        <v>14</v>
      </c>
      <c r="K9" s="1" t="s">
        <v>15</v>
      </c>
    </row>
    <row r="10" spans="1:11" ht="15.75">
      <c r="A10">
        <v>9</v>
      </c>
      <c r="B10" t="s">
        <v>357</v>
      </c>
      <c r="C10" t="s">
        <v>16</v>
      </c>
      <c r="D10">
        <f t="shared" si="0"/>
        <v>28.799999999999976</v>
      </c>
      <c r="F10" s="7" t="s">
        <v>20</v>
      </c>
      <c r="G10" s="1"/>
      <c r="H10" s="1"/>
      <c r="I10" s="1"/>
      <c r="J10" s="1" t="s">
        <v>20</v>
      </c>
      <c r="K10" s="1" t="s">
        <v>21</v>
      </c>
    </row>
    <row r="11" spans="1:11" ht="15.75">
      <c r="A11">
        <v>10</v>
      </c>
      <c r="B11" t="s">
        <v>358</v>
      </c>
      <c r="C11" t="s">
        <v>11</v>
      </c>
      <c r="D11">
        <f t="shared" si="0"/>
        <v>14.399999999999975</v>
      </c>
      <c r="F11" s="7" t="s">
        <v>42</v>
      </c>
      <c r="G11" s="1"/>
      <c r="H11" s="1"/>
      <c r="I11" s="1"/>
      <c r="J11" s="1" t="s">
        <v>42</v>
      </c>
      <c r="K11" s="1" t="s">
        <v>43</v>
      </c>
    </row>
    <row r="12" spans="1:11" ht="15.75">
      <c r="A12">
        <v>11</v>
      </c>
      <c r="F12" s="7" t="s">
        <v>22</v>
      </c>
      <c r="G12" s="1"/>
      <c r="H12" s="1"/>
      <c r="I12" s="1"/>
      <c r="J12" s="1" t="s">
        <v>22</v>
      </c>
      <c r="K12" s="1" t="s">
        <v>23</v>
      </c>
    </row>
    <row r="13" spans="1:11" ht="15.75">
      <c r="A13">
        <v>12</v>
      </c>
      <c r="F13" s="7" t="s">
        <v>16</v>
      </c>
      <c r="G13" s="1">
        <f>D10+D5</f>
        <v>129.59999999999997</v>
      </c>
      <c r="H13" s="1"/>
      <c r="I13" s="1"/>
      <c r="J13" s="1" t="s">
        <v>16</v>
      </c>
      <c r="K13" s="1" t="s">
        <v>17</v>
      </c>
    </row>
    <row r="14" spans="1:11" ht="15.75">
      <c r="A14">
        <v>13</v>
      </c>
      <c r="F14" s="6" t="s">
        <v>72</v>
      </c>
      <c r="J14" t="s">
        <v>72</v>
      </c>
      <c r="K14" t="s">
        <v>66</v>
      </c>
    </row>
    <row r="15" ht="15.75">
      <c r="A15">
        <v>14</v>
      </c>
    </row>
    <row r="16" ht="15.75">
      <c r="A16">
        <v>15</v>
      </c>
    </row>
    <row r="17" spans="1:7" ht="15.75">
      <c r="A17">
        <v>16</v>
      </c>
      <c r="F17" t="s">
        <v>4</v>
      </c>
      <c r="G17">
        <f>SUM(G2:G14)</f>
        <v>791.9999999999998</v>
      </c>
    </row>
    <row r="18" ht="15.75">
      <c r="A18">
        <v>17</v>
      </c>
    </row>
    <row r="19" ht="15.75">
      <c r="A19">
        <v>18</v>
      </c>
    </row>
    <row r="20" ht="15.75">
      <c r="A20">
        <v>19</v>
      </c>
    </row>
    <row r="21" ht="15.75">
      <c r="A21">
        <v>20</v>
      </c>
    </row>
    <row r="22" ht="15.75">
      <c r="A22">
        <v>21</v>
      </c>
    </row>
    <row r="23" ht="15.75">
      <c r="A23">
        <v>22</v>
      </c>
    </row>
    <row r="24" ht="15.75">
      <c r="A24">
        <v>23</v>
      </c>
    </row>
    <row r="25" ht="15.75">
      <c r="A25">
        <v>24</v>
      </c>
    </row>
    <row r="26" ht="15.75">
      <c r="A26">
        <v>25</v>
      </c>
    </row>
    <row r="27" ht="15.75">
      <c r="A27">
        <v>26</v>
      </c>
    </row>
    <row r="28" ht="15.75">
      <c r="A28">
        <v>27</v>
      </c>
    </row>
    <row r="29" ht="15.75">
      <c r="A29">
        <v>28</v>
      </c>
    </row>
    <row r="30" ht="15.75">
      <c r="A30">
        <v>29</v>
      </c>
    </row>
    <row r="31" ht="15.75">
      <c r="A31">
        <v>30</v>
      </c>
    </row>
    <row r="32" ht="15.75">
      <c r="A32">
        <v>31</v>
      </c>
    </row>
    <row r="33" ht="15.75">
      <c r="A33">
        <v>32</v>
      </c>
    </row>
    <row r="34" ht="15.75">
      <c r="A34">
        <v>33</v>
      </c>
    </row>
    <row r="35" ht="15.75">
      <c r="A35">
        <v>34</v>
      </c>
    </row>
    <row r="36" ht="15.75">
      <c r="A36">
        <v>35</v>
      </c>
    </row>
    <row r="37" ht="15.75">
      <c r="A37">
        <v>36</v>
      </c>
    </row>
    <row r="38" ht="15.75">
      <c r="A38">
        <v>37</v>
      </c>
    </row>
    <row r="39" ht="15.75">
      <c r="A39">
        <v>38</v>
      </c>
    </row>
    <row r="40" ht="15.75">
      <c r="A40">
        <v>39</v>
      </c>
    </row>
    <row r="41" ht="15.75">
      <c r="A41">
        <v>40</v>
      </c>
    </row>
    <row r="42" ht="15.75">
      <c r="A42">
        <v>41</v>
      </c>
    </row>
    <row r="43" ht="15.75">
      <c r="A43">
        <v>42</v>
      </c>
    </row>
    <row r="44" ht="15.75">
      <c r="A44">
        <v>43</v>
      </c>
    </row>
    <row r="45" ht="15.75">
      <c r="A45">
        <v>44</v>
      </c>
    </row>
    <row r="46" ht="15.75">
      <c r="A46">
        <v>45</v>
      </c>
    </row>
    <row r="47" ht="15.75">
      <c r="A47">
        <v>46</v>
      </c>
    </row>
    <row r="48" ht="15.75">
      <c r="A48">
        <v>47</v>
      </c>
    </row>
    <row r="49" ht="15.75">
      <c r="A49">
        <v>48</v>
      </c>
    </row>
    <row r="50" ht="15.75">
      <c r="A50">
        <v>49</v>
      </c>
    </row>
    <row r="51" ht="15.75">
      <c r="A51">
        <v>50</v>
      </c>
    </row>
    <row r="52" ht="15.75">
      <c r="A52">
        <v>51</v>
      </c>
    </row>
    <row r="53" ht="15.75">
      <c r="A53">
        <v>52</v>
      </c>
    </row>
    <row r="54" ht="15.75">
      <c r="A54">
        <v>53</v>
      </c>
    </row>
    <row r="55" ht="15.75">
      <c r="A55">
        <v>54</v>
      </c>
    </row>
    <row r="56" ht="15.75">
      <c r="A56">
        <v>55</v>
      </c>
    </row>
    <row r="57" ht="15.75">
      <c r="A57">
        <v>56</v>
      </c>
    </row>
    <row r="58" ht="15.75">
      <c r="A58">
        <v>57</v>
      </c>
    </row>
    <row r="59" ht="15.75">
      <c r="A59">
        <v>58</v>
      </c>
    </row>
    <row r="60" spans="1:4" ht="15.75">
      <c r="A60">
        <v>59</v>
      </c>
      <c r="D60">
        <v>1</v>
      </c>
    </row>
    <row r="61" spans="1:4" ht="15.75">
      <c r="A61">
        <v>60</v>
      </c>
      <c r="D61">
        <v>1</v>
      </c>
    </row>
    <row r="62" spans="1:4" ht="15.75">
      <c r="A62">
        <v>61</v>
      </c>
      <c r="D62">
        <v>1</v>
      </c>
    </row>
    <row r="63" spans="1:4" ht="15.75">
      <c r="A63">
        <v>62</v>
      </c>
      <c r="D63">
        <v>1</v>
      </c>
    </row>
    <row r="64" spans="1:4" ht="15.75">
      <c r="A64">
        <v>63</v>
      </c>
      <c r="D64">
        <v>1</v>
      </c>
    </row>
    <row r="65" spans="1:4" ht="15.75">
      <c r="A65">
        <v>64</v>
      </c>
      <c r="D65">
        <v>1</v>
      </c>
    </row>
    <row r="66" spans="1:4" ht="15.75">
      <c r="A66">
        <v>65</v>
      </c>
      <c r="D66">
        <v>1</v>
      </c>
    </row>
    <row r="67" spans="1:4" ht="15.75">
      <c r="A67">
        <v>66</v>
      </c>
      <c r="D67">
        <v>1</v>
      </c>
    </row>
    <row r="68" spans="1:4" ht="15.75">
      <c r="A68">
        <v>67</v>
      </c>
      <c r="D68">
        <v>1</v>
      </c>
    </row>
    <row r="69" spans="1:4" ht="15.75">
      <c r="A69">
        <v>68</v>
      </c>
      <c r="D69">
        <v>1</v>
      </c>
    </row>
    <row r="70" spans="1:4" ht="15.75">
      <c r="A70">
        <v>69</v>
      </c>
      <c r="D70">
        <v>1</v>
      </c>
    </row>
    <row r="71" spans="1:4" ht="15.75">
      <c r="A71">
        <v>70</v>
      </c>
      <c r="D71">
        <v>1</v>
      </c>
    </row>
    <row r="72" spans="1:4" ht="15.75">
      <c r="A72">
        <v>71</v>
      </c>
      <c r="D72">
        <v>1</v>
      </c>
    </row>
    <row r="73" spans="1:4" ht="15.75">
      <c r="A73">
        <v>72</v>
      </c>
      <c r="D73">
        <v>1</v>
      </c>
    </row>
    <row r="74" spans="1:4" ht="15.75">
      <c r="A74">
        <v>73</v>
      </c>
      <c r="D74">
        <v>1</v>
      </c>
    </row>
    <row r="75" spans="1:4" ht="15.75">
      <c r="A75">
        <v>74</v>
      </c>
      <c r="D75">
        <v>1</v>
      </c>
    </row>
    <row r="76" spans="1:4" ht="15.75">
      <c r="A76">
        <v>75</v>
      </c>
      <c r="D76">
        <v>1</v>
      </c>
    </row>
    <row r="77" spans="1:4" ht="15.75">
      <c r="A77">
        <v>76</v>
      </c>
      <c r="D77">
        <v>1</v>
      </c>
    </row>
    <row r="78" spans="1:4" ht="15.75">
      <c r="A78">
        <v>77</v>
      </c>
      <c r="D78">
        <v>1</v>
      </c>
    </row>
    <row r="79" spans="1:4" ht="15.75">
      <c r="A79">
        <v>78</v>
      </c>
      <c r="D79">
        <v>1</v>
      </c>
    </row>
    <row r="80" spans="1:4" ht="15.75">
      <c r="A80">
        <v>79</v>
      </c>
      <c r="D80">
        <v>1</v>
      </c>
    </row>
    <row r="81" spans="1:4" ht="15.75">
      <c r="A81">
        <v>80</v>
      </c>
      <c r="D81">
        <v>1</v>
      </c>
    </row>
    <row r="82" spans="1:4" ht="15.75">
      <c r="A82">
        <v>81</v>
      </c>
      <c r="D82">
        <v>1</v>
      </c>
    </row>
    <row r="83" spans="1:4" ht="15.75">
      <c r="A83">
        <v>82</v>
      </c>
      <c r="D83">
        <v>1</v>
      </c>
    </row>
    <row r="84" spans="1:4" ht="15.75">
      <c r="A84">
        <v>83</v>
      </c>
      <c r="D84">
        <v>1</v>
      </c>
    </row>
    <row r="85" spans="1:4" ht="15.75">
      <c r="A85">
        <v>84</v>
      </c>
      <c r="D85">
        <v>1</v>
      </c>
    </row>
    <row r="86" spans="1:4" ht="15.75">
      <c r="A86">
        <v>85</v>
      </c>
      <c r="D86">
        <v>1</v>
      </c>
    </row>
    <row r="87" spans="1:4" ht="15.75">
      <c r="A87">
        <v>86</v>
      </c>
      <c r="D87">
        <v>1</v>
      </c>
    </row>
    <row r="88" spans="1:4" ht="15.75">
      <c r="A88">
        <v>87</v>
      </c>
      <c r="D88">
        <v>1</v>
      </c>
    </row>
    <row r="89" spans="1:4" ht="15.75">
      <c r="A89">
        <v>88</v>
      </c>
      <c r="D89">
        <v>1</v>
      </c>
    </row>
    <row r="90" spans="1:4" ht="15.75">
      <c r="A90">
        <v>89</v>
      </c>
      <c r="D90">
        <v>1</v>
      </c>
    </row>
    <row r="91" spans="1:4" ht="15.75">
      <c r="A91">
        <v>90</v>
      </c>
      <c r="D91">
        <v>1</v>
      </c>
    </row>
    <row r="92" spans="1:4" ht="15.75">
      <c r="A92">
        <v>91</v>
      </c>
      <c r="D92">
        <v>1</v>
      </c>
    </row>
    <row r="93" spans="1:4" ht="15.75">
      <c r="A93">
        <v>92</v>
      </c>
      <c r="D93">
        <v>1</v>
      </c>
    </row>
    <row r="94" spans="1:4" ht="15.75">
      <c r="A94">
        <v>93</v>
      </c>
      <c r="D94">
        <v>1</v>
      </c>
    </row>
    <row r="95" spans="1:4" ht="15.75">
      <c r="A95">
        <v>94</v>
      </c>
      <c r="D95">
        <v>1</v>
      </c>
    </row>
    <row r="96" spans="1:4" ht="15.75">
      <c r="A96">
        <v>95</v>
      </c>
      <c r="D96">
        <v>1</v>
      </c>
    </row>
    <row r="97" spans="1:4" ht="15.75">
      <c r="A97">
        <v>96</v>
      </c>
      <c r="D97">
        <v>1</v>
      </c>
    </row>
    <row r="98" spans="1:4" ht="15.75">
      <c r="A98">
        <v>97</v>
      </c>
      <c r="D98">
        <v>1</v>
      </c>
    </row>
    <row r="99" spans="1:4" ht="15.75">
      <c r="A99">
        <v>98</v>
      </c>
      <c r="D99">
        <v>1</v>
      </c>
    </row>
    <row r="100" spans="1:4" ht="15.75">
      <c r="A100">
        <v>99</v>
      </c>
      <c r="D100">
        <v>1</v>
      </c>
    </row>
    <row r="101" spans="1:4" ht="15.75">
      <c r="A101">
        <v>100</v>
      </c>
      <c r="D101">
        <v>1</v>
      </c>
    </row>
  </sheetData>
  <sheetProtection/>
  <mergeCells count="2">
    <mergeCell ref="H1:I1"/>
    <mergeCell ref="H2:I2"/>
  </mergeCells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G20" sqref="G20"/>
    </sheetView>
  </sheetViews>
  <sheetFormatPr defaultColWidth="11.00390625" defaultRowHeight="15.75"/>
  <cols>
    <col min="1" max="1" width="6.375" style="0" customWidth="1"/>
    <col min="2" max="2" width="49.00390625" style="0" customWidth="1"/>
  </cols>
  <sheetData>
    <row r="1" spans="1:10" ht="15.75">
      <c r="A1" t="s">
        <v>0</v>
      </c>
      <c r="B1" t="s">
        <v>1</v>
      </c>
      <c r="C1" t="s">
        <v>2</v>
      </c>
      <c r="D1" t="s">
        <v>3</v>
      </c>
      <c r="F1" t="s">
        <v>2</v>
      </c>
      <c r="G1" t="s">
        <v>4</v>
      </c>
      <c r="H1" s="22" t="s">
        <v>76</v>
      </c>
      <c r="I1" s="22"/>
      <c r="J1" t="s">
        <v>5</v>
      </c>
    </row>
    <row r="2" spans="1:11" ht="15.75">
      <c r="A2">
        <v>1</v>
      </c>
      <c r="B2" t="s">
        <v>359</v>
      </c>
      <c r="C2" s="1" t="s">
        <v>11</v>
      </c>
      <c r="D2">
        <v>144</v>
      </c>
      <c r="F2" s="7" t="s">
        <v>46</v>
      </c>
      <c r="G2" s="1"/>
      <c r="H2" s="23">
        <f>144/17</f>
        <v>8.470588235294118</v>
      </c>
      <c r="I2" s="23"/>
      <c r="J2" s="1" t="s">
        <v>46</v>
      </c>
      <c r="K2" s="1" t="s">
        <v>19</v>
      </c>
    </row>
    <row r="3" spans="1:11" ht="15.75">
      <c r="A3">
        <v>2</v>
      </c>
      <c r="B3" t="s">
        <v>360</v>
      </c>
      <c r="C3" t="s">
        <v>9</v>
      </c>
      <c r="D3">
        <f>D2-8.47</f>
        <v>135.53</v>
      </c>
      <c r="F3" s="7" t="s">
        <v>7</v>
      </c>
      <c r="G3" s="1"/>
      <c r="H3" s="1"/>
      <c r="I3" s="1"/>
      <c r="J3" s="1" t="s">
        <v>7</v>
      </c>
      <c r="K3" s="1" t="s">
        <v>8</v>
      </c>
    </row>
    <row r="4" spans="1:11" ht="15.75">
      <c r="A4">
        <v>3</v>
      </c>
      <c r="B4" t="s">
        <v>361</v>
      </c>
      <c r="C4" s="9" t="s">
        <v>16</v>
      </c>
      <c r="D4">
        <f>D3-8.47</f>
        <v>127.06</v>
      </c>
      <c r="F4" s="7" t="s">
        <v>6</v>
      </c>
      <c r="G4" s="1">
        <f>D18</f>
        <v>8.480000000000016</v>
      </c>
      <c r="H4" s="1"/>
      <c r="I4" s="1"/>
      <c r="J4" s="1" t="s">
        <v>6</v>
      </c>
      <c r="K4" s="1" t="s">
        <v>24</v>
      </c>
    </row>
    <row r="5" spans="1:11" ht="15.75">
      <c r="A5">
        <v>4</v>
      </c>
      <c r="B5" t="s">
        <v>362</v>
      </c>
      <c r="C5" s="1" t="s">
        <v>9</v>
      </c>
      <c r="D5">
        <f aca="true" t="shared" si="0" ref="D4:D18">D4-8.47</f>
        <v>118.59</v>
      </c>
      <c r="F5" s="7" t="s">
        <v>9</v>
      </c>
      <c r="G5" s="1">
        <f>D3+D5+D6+D17</f>
        <v>381.19000000000005</v>
      </c>
      <c r="H5" s="1"/>
      <c r="I5" s="1"/>
      <c r="J5" s="1" t="s">
        <v>9</v>
      </c>
      <c r="K5" s="1" t="s">
        <v>10</v>
      </c>
    </row>
    <row r="6" spans="1:11" ht="15.75">
      <c r="A6">
        <v>5</v>
      </c>
      <c r="B6" t="s">
        <v>363</v>
      </c>
      <c r="C6" t="s">
        <v>9</v>
      </c>
      <c r="D6">
        <f t="shared" si="0"/>
        <v>110.12</v>
      </c>
      <c r="F6" s="7" t="s">
        <v>12</v>
      </c>
      <c r="G6" s="1"/>
      <c r="H6" s="1"/>
      <c r="I6" s="1"/>
      <c r="J6" s="1" t="s">
        <v>44</v>
      </c>
      <c r="K6" s="1" t="s">
        <v>45</v>
      </c>
    </row>
    <row r="7" spans="1:11" ht="15.75">
      <c r="A7">
        <v>6</v>
      </c>
      <c r="B7" t="s">
        <v>364</v>
      </c>
      <c r="C7" s="13" t="s">
        <v>16</v>
      </c>
      <c r="D7">
        <f t="shared" si="0"/>
        <v>101.65</v>
      </c>
      <c r="F7" s="7" t="s">
        <v>44</v>
      </c>
      <c r="G7" s="1"/>
      <c r="H7" s="1"/>
      <c r="I7" s="1"/>
      <c r="J7" s="1" t="s">
        <v>12</v>
      </c>
      <c r="K7" s="1" t="s">
        <v>13</v>
      </c>
    </row>
    <row r="8" spans="1:11" ht="15.75">
      <c r="A8">
        <v>7</v>
      </c>
      <c r="B8" t="s">
        <v>365</v>
      </c>
      <c r="C8" t="s">
        <v>11</v>
      </c>
      <c r="D8">
        <f t="shared" si="0"/>
        <v>93.18</v>
      </c>
      <c r="F8" s="7" t="s">
        <v>11</v>
      </c>
      <c r="G8" s="1">
        <f>D2+D8+D10+D11+D13+D14</f>
        <v>474.3800000000001</v>
      </c>
      <c r="H8" s="1"/>
      <c r="I8" s="1"/>
      <c r="J8" s="1" t="s">
        <v>11</v>
      </c>
      <c r="K8" s="1" t="s">
        <v>18</v>
      </c>
    </row>
    <row r="9" spans="1:11" ht="15.75">
      <c r="A9">
        <v>8</v>
      </c>
      <c r="B9" t="s">
        <v>366</v>
      </c>
      <c r="C9" s="13" t="s">
        <v>14</v>
      </c>
      <c r="D9">
        <f t="shared" si="0"/>
        <v>84.71000000000001</v>
      </c>
      <c r="F9" s="7" t="s">
        <v>14</v>
      </c>
      <c r="G9" s="1">
        <f>D9+D12</f>
        <v>144.01000000000002</v>
      </c>
      <c r="H9" s="1"/>
      <c r="I9" s="1"/>
      <c r="J9" s="1" t="s">
        <v>14</v>
      </c>
      <c r="K9" s="1" t="s">
        <v>15</v>
      </c>
    </row>
    <row r="10" spans="1:11" ht="15.75">
      <c r="A10">
        <v>9</v>
      </c>
      <c r="B10" t="s">
        <v>367</v>
      </c>
      <c r="C10" t="s">
        <v>11</v>
      </c>
      <c r="D10">
        <f t="shared" si="0"/>
        <v>76.24000000000001</v>
      </c>
      <c r="F10" s="7" t="s">
        <v>20</v>
      </c>
      <c r="G10" s="1"/>
      <c r="H10" s="1"/>
      <c r="I10" s="1"/>
      <c r="J10" s="1" t="s">
        <v>20</v>
      </c>
      <c r="K10" s="1" t="s">
        <v>21</v>
      </c>
    </row>
    <row r="11" spans="1:11" ht="15.75">
      <c r="A11">
        <v>10</v>
      </c>
      <c r="B11" t="s">
        <v>368</v>
      </c>
      <c r="C11" s="13" t="s">
        <v>11</v>
      </c>
      <c r="D11">
        <f t="shared" si="0"/>
        <v>67.77000000000001</v>
      </c>
      <c r="F11" s="7" t="s">
        <v>42</v>
      </c>
      <c r="G11" s="1">
        <f>D16</f>
        <v>25.420000000000016</v>
      </c>
      <c r="H11" s="1"/>
      <c r="I11" s="1"/>
      <c r="J11" s="1" t="s">
        <v>42</v>
      </c>
      <c r="K11" s="1" t="s">
        <v>43</v>
      </c>
    </row>
    <row r="12" spans="1:11" ht="15.75">
      <c r="A12">
        <v>11</v>
      </c>
      <c r="B12" t="s">
        <v>369</v>
      </c>
      <c r="C12" t="s">
        <v>14</v>
      </c>
      <c r="D12">
        <f t="shared" si="0"/>
        <v>59.30000000000001</v>
      </c>
      <c r="F12" s="7" t="s">
        <v>22</v>
      </c>
      <c r="G12" s="1"/>
      <c r="H12" s="1"/>
      <c r="I12" s="1"/>
      <c r="J12" s="1" t="s">
        <v>22</v>
      </c>
      <c r="K12" s="1" t="s">
        <v>23</v>
      </c>
    </row>
    <row r="13" spans="1:11" ht="15.75">
      <c r="A13">
        <v>12</v>
      </c>
      <c r="B13" t="s">
        <v>370</v>
      </c>
      <c r="C13" s="13" t="s">
        <v>11</v>
      </c>
      <c r="D13">
        <f t="shared" si="0"/>
        <v>50.83000000000001</v>
      </c>
      <c r="F13" s="7" t="s">
        <v>16</v>
      </c>
      <c r="G13" s="1">
        <f>D4+D7+D15</f>
        <v>262.6</v>
      </c>
      <c r="H13" s="1"/>
      <c r="I13" s="1"/>
      <c r="J13" s="1" t="s">
        <v>16</v>
      </c>
      <c r="K13" s="1" t="s">
        <v>17</v>
      </c>
    </row>
    <row r="14" spans="1:11" ht="15.75">
      <c r="A14">
        <v>13</v>
      </c>
      <c r="B14" t="s">
        <v>371</v>
      </c>
      <c r="C14" s="9" t="s">
        <v>11</v>
      </c>
      <c r="D14">
        <f t="shared" si="0"/>
        <v>42.360000000000014</v>
      </c>
      <c r="F14" s="6" t="s">
        <v>72</v>
      </c>
      <c r="J14" t="s">
        <v>72</v>
      </c>
      <c r="K14" t="s">
        <v>66</v>
      </c>
    </row>
    <row r="15" spans="1:4" ht="15.75">
      <c r="A15">
        <v>14</v>
      </c>
      <c r="B15" t="s">
        <v>372</v>
      </c>
      <c r="C15" s="13" t="s">
        <v>16</v>
      </c>
      <c r="D15">
        <f t="shared" si="0"/>
        <v>33.890000000000015</v>
      </c>
    </row>
    <row r="16" spans="1:4" ht="15.75">
      <c r="A16">
        <v>15</v>
      </c>
      <c r="B16" t="s">
        <v>374</v>
      </c>
      <c r="C16" t="s">
        <v>42</v>
      </c>
      <c r="D16">
        <f t="shared" si="0"/>
        <v>25.420000000000016</v>
      </c>
    </row>
    <row r="17" spans="1:7" ht="15.75">
      <c r="A17">
        <v>16</v>
      </c>
      <c r="B17" t="s">
        <v>375</v>
      </c>
      <c r="C17" t="s">
        <v>9</v>
      </c>
      <c r="D17">
        <f t="shared" si="0"/>
        <v>16.950000000000017</v>
      </c>
      <c r="F17" t="s">
        <v>4</v>
      </c>
      <c r="G17">
        <f>SUM(G2:G14)</f>
        <v>1296.0800000000004</v>
      </c>
    </row>
    <row r="18" spans="1:7" ht="15.75">
      <c r="A18">
        <v>17</v>
      </c>
      <c r="B18" t="s">
        <v>373</v>
      </c>
      <c r="C18" s="9" t="s">
        <v>6</v>
      </c>
      <c r="D18">
        <f t="shared" si="0"/>
        <v>8.480000000000016</v>
      </c>
      <c r="G18">
        <v>1296.08</v>
      </c>
    </row>
    <row r="19" spans="1:7" ht="15.75">
      <c r="A19">
        <v>18</v>
      </c>
      <c r="G19">
        <f>G18-G17</f>
        <v>0</v>
      </c>
    </row>
    <row r="20" ht="15.75">
      <c r="A20">
        <v>19</v>
      </c>
    </row>
    <row r="21" ht="15.75">
      <c r="A21">
        <v>20</v>
      </c>
    </row>
    <row r="22" ht="15.75">
      <c r="A22">
        <v>21</v>
      </c>
    </row>
    <row r="23" ht="15.75">
      <c r="A23">
        <v>22</v>
      </c>
    </row>
    <row r="24" ht="15.75">
      <c r="A24">
        <v>23</v>
      </c>
    </row>
    <row r="25" ht="15.75">
      <c r="A25">
        <v>24</v>
      </c>
    </row>
    <row r="26" ht="15.75">
      <c r="A26">
        <v>25</v>
      </c>
    </row>
    <row r="27" ht="15.75">
      <c r="A27">
        <v>26</v>
      </c>
    </row>
    <row r="28" ht="15.75">
      <c r="A28">
        <v>27</v>
      </c>
    </row>
    <row r="29" ht="15.75">
      <c r="A29">
        <v>28</v>
      </c>
    </row>
    <row r="30" ht="15.75">
      <c r="A30">
        <v>29</v>
      </c>
    </row>
    <row r="31" ht="15.75">
      <c r="A31">
        <v>30</v>
      </c>
    </row>
    <row r="32" ht="15.75">
      <c r="A32">
        <v>31</v>
      </c>
    </row>
    <row r="33" ht="15.75">
      <c r="A33">
        <v>32</v>
      </c>
    </row>
    <row r="34" ht="15.75">
      <c r="A34">
        <v>33</v>
      </c>
    </row>
    <row r="35" ht="15.75">
      <c r="A35">
        <v>34</v>
      </c>
    </row>
    <row r="36" ht="15.75">
      <c r="A36">
        <v>35</v>
      </c>
    </row>
    <row r="37" ht="15.75">
      <c r="A37">
        <v>36</v>
      </c>
    </row>
    <row r="38" ht="15.75">
      <c r="A38">
        <v>37</v>
      </c>
    </row>
    <row r="39" ht="15.75">
      <c r="A39">
        <v>38</v>
      </c>
    </row>
    <row r="40" ht="15.75">
      <c r="A40">
        <v>39</v>
      </c>
    </row>
    <row r="41" ht="15.75">
      <c r="A41">
        <v>40</v>
      </c>
    </row>
    <row r="42" ht="15.75">
      <c r="A42">
        <v>41</v>
      </c>
    </row>
    <row r="43" ht="15.75">
      <c r="A43">
        <v>42</v>
      </c>
    </row>
    <row r="44" ht="15.75">
      <c r="A44">
        <v>43</v>
      </c>
    </row>
    <row r="45" ht="15.75">
      <c r="A45">
        <v>44</v>
      </c>
    </row>
    <row r="46" ht="15.75">
      <c r="A46">
        <v>45</v>
      </c>
    </row>
    <row r="47" ht="15.75">
      <c r="A47">
        <v>46</v>
      </c>
    </row>
    <row r="48" ht="15.75">
      <c r="A48">
        <v>47</v>
      </c>
    </row>
    <row r="49" ht="15.75">
      <c r="A49">
        <v>48</v>
      </c>
    </row>
    <row r="50" ht="15.75">
      <c r="A50">
        <v>49</v>
      </c>
    </row>
    <row r="51" ht="15.75">
      <c r="A51">
        <v>50</v>
      </c>
    </row>
    <row r="52" ht="15.75">
      <c r="A52">
        <v>51</v>
      </c>
    </row>
    <row r="53" ht="15.75">
      <c r="A53">
        <v>52</v>
      </c>
    </row>
    <row r="54" ht="15.75">
      <c r="A54">
        <v>53</v>
      </c>
    </row>
    <row r="55" ht="15.75">
      <c r="A55">
        <v>54</v>
      </c>
    </row>
    <row r="56" ht="15.75">
      <c r="A56">
        <v>55</v>
      </c>
    </row>
    <row r="57" ht="15.75">
      <c r="A57">
        <v>56</v>
      </c>
    </row>
    <row r="58" ht="15.75">
      <c r="A58">
        <v>57</v>
      </c>
    </row>
    <row r="59" ht="15.75">
      <c r="A59">
        <v>58</v>
      </c>
    </row>
    <row r="60" spans="1:4" ht="15.75">
      <c r="A60">
        <v>59</v>
      </c>
      <c r="D60">
        <v>1</v>
      </c>
    </row>
    <row r="61" spans="1:4" ht="15.75">
      <c r="A61">
        <v>60</v>
      </c>
      <c r="D61">
        <v>1</v>
      </c>
    </row>
    <row r="62" spans="1:4" ht="15.75">
      <c r="A62">
        <v>61</v>
      </c>
      <c r="D62">
        <v>1</v>
      </c>
    </row>
    <row r="63" spans="1:4" ht="15.75">
      <c r="A63">
        <v>62</v>
      </c>
      <c r="D63">
        <v>1</v>
      </c>
    </row>
    <row r="64" spans="1:4" ht="15.75">
      <c r="A64">
        <v>63</v>
      </c>
      <c r="D64">
        <v>1</v>
      </c>
    </row>
    <row r="65" spans="1:4" ht="15.75">
      <c r="A65">
        <v>64</v>
      </c>
      <c r="D65">
        <v>1</v>
      </c>
    </row>
    <row r="66" spans="1:4" ht="15.75">
      <c r="A66">
        <v>65</v>
      </c>
      <c r="D66">
        <v>1</v>
      </c>
    </row>
    <row r="67" spans="1:4" ht="15.75">
      <c r="A67">
        <v>66</v>
      </c>
      <c r="D67">
        <v>1</v>
      </c>
    </row>
    <row r="68" spans="1:4" ht="15.75">
      <c r="A68">
        <v>67</v>
      </c>
      <c r="D68">
        <v>1</v>
      </c>
    </row>
    <row r="69" spans="1:4" ht="15.75">
      <c r="A69">
        <v>68</v>
      </c>
      <c r="D69">
        <v>1</v>
      </c>
    </row>
    <row r="70" spans="1:4" ht="15.75">
      <c r="A70">
        <v>69</v>
      </c>
      <c r="D70">
        <v>1</v>
      </c>
    </row>
    <row r="71" spans="1:4" ht="15.75">
      <c r="A71">
        <v>70</v>
      </c>
      <c r="D71">
        <v>1</v>
      </c>
    </row>
    <row r="72" spans="1:4" ht="15.75">
      <c r="A72">
        <v>71</v>
      </c>
      <c r="D72">
        <v>1</v>
      </c>
    </row>
    <row r="73" spans="1:4" ht="15.75">
      <c r="A73">
        <v>72</v>
      </c>
      <c r="D73">
        <v>1</v>
      </c>
    </row>
    <row r="74" spans="1:4" ht="15.75">
      <c r="A74">
        <v>73</v>
      </c>
      <c r="D74">
        <v>1</v>
      </c>
    </row>
    <row r="75" spans="1:4" ht="15.75">
      <c r="A75">
        <v>74</v>
      </c>
      <c r="D75">
        <v>1</v>
      </c>
    </row>
    <row r="76" spans="1:4" ht="15.75">
      <c r="A76">
        <v>75</v>
      </c>
      <c r="D76">
        <v>1</v>
      </c>
    </row>
    <row r="77" spans="1:4" ht="15.75">
      <c r="A77">
        <v>76</v>
      </c>
      <c r="D77">
        <v>1</v>
      </c>
    </row>
    <row r="78" spans="1:4" ht="15.75">
      <c r="A78">
        <v>77</v>
      </c>
      <c r="D78">
        <v>1</v>
      </c>
    </row>
    <row r="79" spans="1:4" ht="15.75">
      <c r="A79">
        <v>78</v>
      </c>
      <c r="D79">
        <v>1</v>
      </c>
    </row>
    <row r="80" spans="1:4" ht="15.75">
      <c r="A80">
        <v>79</v>
      </c>
      <c r="D80">
        <v>1</v>
      </c>
    </row>
    <row r="81" spans="1:4" ht="15.75">
      <c r="A81">
        <v>80</v>
      </c>
      <c r="D81">
        <v>1</v>
      </c>
    </row>
    <row r="82" spans="1:4" ht="15.75">
      <c r="A82">
        <v>81</v>
      </c>
      <c r="D82">
        <v>1</v>
      </c>
    </row>
    <row r="83" spans="1:4" ht="15.75">
      <c r="A83">
        <v>82</v>
      </c>
      <c r="D83">
        <v>1</v>
      </c>
    </row>
    <row r="84" spans="1:4" ht="15.75">
      <c r="A84">
        <v>83</v>
      </c>
      <c r="D84">
        <v>1</v>
      </c>
    </row>
    <row r="85" spans="1:4" ht="15.75">
      <c r="A85">
        <v>84</v>
      </c>
      <c r="D85">
        <v>1</v>
      </c>
    </row>
    <row r="86" spans="1:4" ht="15.75">
      <c r="A86">
        <v>85</v>
      </c>
      <c r="D86">
        <v>1</v>
      </c>
    </row>
    <row r="87" spans="1:4" ht="15.75">
      <c r="A87">
        <v>86</v>
      </c>
      <c r="D87">
        <v>1</v>
      </c>
    </row>
    <row r="88" spans="1:4" ht="15.75">
      <c r="A88">
        <v>87</v>
      </c>
      <c r="D88">
        <v>1</v>
      </c>
    </row>
    <row r="89" spans="1:4" ht="15.75">
      <c r="A89">
        <v>88</v>
      </c>
      <c r="D89">
        <v>1</v>
      </c>
    </row>
    <row r="90" spans="1:4" ht="15.75">
      <c r="A90">
        <v>89</v>
      </c>
      <c r="D90">
        <v>1</v>
      </c>
    </row>
    <row r="91" spans="1:4" ht="15.75">
      <c r="A91">
        <v>90</v>
      </c>
      <c r="D91">
        <v>1</v>
      </c>
    </row>
    <row r="92" spans="1:4" ht="15.75">
      <c r="A92">
        <v>91</v>
      </c>
      <c r="D92">
        <v>1</v>
      </c>
    </row>
    <row r="93" spans="1:4" ht="15.75">
      <c r="A93">
        <v>92</v>
      </c>
      <c r="D93">
        <v>1</v>
      </c>
    </row>
    <row r="94" spans="1:4" ht="15.75">
      <c r="A94">
        <v>93</v>
      </c>
      <c r="D94">
        <v>1</v>
      </c>
    </row>
    <row r="95" spans="1:4" ht="15.75">
      <c r="A95">
        <v>94</v>
      </c>
      <c r="D95">
        <v>1</v>
      </c>
    </row>
    <row r="96" spans="1:4" ht="15.75">
      <c r="A96">
        <v>95</v>
      </c>
      <c r="D96">
        <v>1</v>
      </c>
    </row>
    <row r="97" spans="1:4" ht="15.75">
      <c r="A97">
        <v>96</v>
      </c>
      <c r="D97">
        <v>1</v>
      </c>
    </row>
    <row r="98" spans="1:4" ht="15.75">
      <c r="A98">
        <v>97</v>
      </c>
      <c r="D98">
        <v>1</v>
      </c>
    </row>
    <row r="99" spans="1:4" ht="15.75">
      <c r="A99">
        <v>98</v>
      </c>
      <c r="D99">
        <v>1</v>
      </c>
    </row>
    <row r="100" spans="1:4" ht="15.75">
      <c r="A100">
        <v>99</v>
      </c>
      <c r="D100">
        <v>1</v>
      </c>
    </row>
    <row r="101" spans="1:4" ht="15.75">
      <c r="A101">
        <v>100</v>
      </c>
      <c r="D101">
        <v>1</v>
      </c>
    </row>
  </sheetData>
  <sheetProtection/>
  <mergeCells count="2">
    <mergeCell ref="H1:I1"/>
    <mergeCell ref="H2:I2"/>
  </mergeCells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G7" sqref="G7"/>
    </sheetView>
  </sheetViews>
  <sheetFormatPr defaultColWidth="11.00390625" defaultRowHeight="15.75"/>
  <cols>
    <col min="1" max="1" width="6.375" style="0" customWidth="1"/>
    <col min="2" max="2" width="32.75390625" style="0" customWidth="1"/>
  </cols>
  <sheetData>
    <row r="1" spans="1:10" ht="15.75">
      <c r="A1" t="s">
        <v>0</v>
      </c>
      <c r="B1" t="s">
        <v>1</v>
      </c>
      <c r="C1" t="s">
        <v>2</v>
      </c>
      <c r="D1" t="s">
        <v>3</v>
      </c>
      <c r="F1" t="s">
        <v>2</v>
      </c>
      <c r="G1" t="s">
        <v>4</v>
      </c>
      <c r="H1" s="22" t="s">
        <v>76</v>
      </c>
      <c r="I1" s="22"/>
      <c r="J1" t="s">
        <v>5</v>
      </c>
    </row>
    <row r="2" spans="1:11" ht="15.75">
      <c r="A2">
        <v>1</v>
      </c>
      <c r="B2" t="s">
        <v>376</v>
      </c>
      <c r="C2" t="s">
        <v>44</v>
      </c>
      <c r="D2">
        <v>144</v>
      </c>
      <c r="F2" s="7" t="s">
        <v>46</v>
      </c>
      <c r="G2" s="1"/>
      <c r="H2" s="23">
        <f>144/7</f>
        <v>20.571428571428573</v>
      </c>
      <c r="I2" s="23"/>
      <c r="J2" s="1" t="s">
        <v>46</v>
      </c>
      <c r="K2" s="1" t="s">
        <v>19</v>
      </c>
    </row>
    <row r="3" spans="1:11" ht="15.75">
      <c r="A3">
        <v>2</v>
      </c>
      <c r="B3" t="s">
        <v>377</v>
      </c>
      <c r="C3" t="s">
        <v>16</v>
      </c>
      <c r="D3">
        <f>D2-20.57</f>
        <v>123.43</v>
      </c>
      <c r="F3" s="7" t="s">
        <v>7</v>
      </c>
      <c r="G3" s="1"/>
      <c r="H3" s="1"/>
      <c r="I3" s="1"/>
      <c r="J3" s="1" t="s">
        <v>7</v>
      </c>
      <c r="K3" s="1" t="s">
        <v>8</v>
      </c>
    </row>
    <row r="4" spans="1:11" ht="15.75">
      <c r="A4">
        <v>3</v>
      </c>
      <c r="B4" t="s">
        <v>378</v>
      </c>
      <c r="C4" t="s">
        <v>9</v>
      </c>
      <c r="D4">
        <f>D3-20.57</f>
        <v>102.86000000000001</v>
      </c>
      <c r="F4" s="7" t="s">
        <v>6</v>
      </c>
      <c r="G4" s="1"/>
      <c r="H4" s="1"/>
      <c r="I4" s="1"/>
      <c r="J4" s="1" t="s">
        <v>6</v>
      </c>
      <c r="K4" s="1" t="s">
        <v>24</v>
      </c>
    </row>
    <row r="5" spans="1:11" ht="15.75">
      <c r="A5">
        <v>4</v>
      </c>
      <c r="B5" t="s">
        <v>379</v>
      </c>
      <c r="C5" s="1" t="s">
        <v>16</v>
      </c>
      <c r="D5">
        <f>D4-20.57</f>
        <v>82.29000000000002</v>
      </c>
      <c r="F5" s="7" t="s">
        <v>9</v>
      </c>
      <c r="G5" s="1">
        <f>D4+D6+D8</f>
        <v>185.16000000000005</v>
      </c>
      <c r="H5" s="1"/>
      <c r="I5" s="1"/>
      <c r="J5" s="1" t="s">
        <v>9</v>
      </c>
      <c r="K5" s="1" t="s">
        <v>10</v>
      </c>
    </row>
    <row r="6" spans="1:11" ht="15.75">
      <c r="A6">
        <v>5</v>
      </c>
      <c r="B6" t="s">
        <v>380</v>
      </c>
      <c r="C6" t="s">
        <v>9</v>
      </c>
      <c r="D6">
        <f>D5-20.57</f>
        <v>61.72000000000002</v>
      </c>
      <c r="F6" s="7" t="s">
        <v>12</v>
      </c>
      <c r="G6" s="1">
        <f>D7</f>
        <v>41.15000000000002</v>
      </c>
      <c r="H6" s="1"/>
      <c r="I6" s="1"/>
      <c r="J6" s="1" t="s">
        <v>44</v>
      </c>
      <c r="K6" s="1" t="s">
        <v>45</v>
      </c>
    </row>
    <row r="7" spans="1:11" ht="15.75">
      <c r="A7">
        <v>6</v>
      </c>
      <c r="B7" t="s">
        <v>381</v>
      </c>
      <c r="C7" t="s">
        <v>12</v>
      </c>
      <c r="D7">
        <f>D6-20.57</f>
        <v>41.15000000000002</v>
      </c>
      <c r="F7" s="7" t="s">
        <v>44</v>
      </c>
      <c r="G7" s="1">
        <f>D2</f>
        <v>144</v>
      </c>
      <c r="H7" s="1"/>
      <c r="I7" s="1"/>
      <c r="J7" s="1" t="s">
        <v>12</v>
      </c>
      <c r="K7" s="1" t="s">
        <v>13</v>
      </c>
    </row>
    <row r="8" spans="1:11" ht="15.75">
      <c r="A8">
        <v>7</v>
      </c>
      <c r="B8" t="s">
        <v>382</v>
      </c>
      <c r="C8" t="s">
        <v>9</v>
      </c>
      <c r="D8">
        <f>D7-20.57</f>
        <v>20.58000000000002</v>
      </c>
      <c r="F8" s="7" t="s">
        <v>11</v>
      </c>
      <c r="G8" s="1"/>
      <c r="H8" s="1"/>
      <c r="I8" s="1"/>
      <c r="J8" s="1" t="s">
        <v>11</v>
      </c>
      <c r="K8" s="1" t="s">
        <v>18</v>
      </c>
    </row>
    <row r="9" spans="1:11" ht="15.75">
      <c r="A9">
        <v>8</v>
      </c>
      <c r="F9" s="7" t="s">
        <v>14</v>
      </c>
      <c r="G9" s="1"/>
      <c r="H9" s="1"/>
      <c r="I9" s="1"/>
      <c r="J9" s="1" t="s">
        <v>14</v>
      </c>
      <c r="K9" s="1" t="s">
        <v>15</v>
      </c>
    </row>
    <row r="10" spans="1:11" ht="15.75">
      <c r="A10">
        <v>9</v>
      </c>
      <c r="F10" s="7" t="s">
        <v>20</v>
      </c>
      <c r="G10" s="1"/>
      <c r="H10" s="1"/>
      <c r="I10" s="1"/>
      <c r="J10" s="1" t="s">
        <v>20</v>
      </c>
      <c r="K10" s="1" t="s">
        <v>21</v>
      </c>
    </row>
    <row r="11" spans="1:11" ht="15.75">
      <c r="A11">
        <v>10</v>
      </c>
      <c r="F11" s="7" t="s">
        <v>42</v>
      </c>
      <c r="G11" s="1"/>
      <c r="H11" s="1"/>
      <c r="I11" s="1"/>
      <c r="J11" s="1" t="s">
        <v>42</v>
      </c>
      <c r="K11" s="1" t="s">
        <v>43</v>
      </c>
    </row>
    <row r="12" spans="1:11" ht="15.75">
      <c r="A12">
        <v>11</v>
      </c>
      <c r="F12" s="7" t="s">
        <v>22</v>
      </c>
      <c r="G12" s="1"/>
      <c r="H12" s="1"/>
      <c r="I12" s="1"/>
      <c r="J12" s="1" t="s">
        <v>22</v>
      </c>
      <c r="K12" s="1" t="s">
        <v>23</v>
      </c>
    </row>
    <row r="13" spans="1:11" ht="15.75">
      <c r="A13">
        <v>12</v>
      </c>
      <c r="F13" s="7" t="s">
        <v>16</v>
      </c>
      <c r="G13" s="1">
        <f>D3+D5</f>
        <v>205.72000000000003</v>
      </c>
      <c r="H13" s="1"/>
      <c r="I13" s="1"/>
      <c r="J13" s="1" t="s">
        <v>16</v>
      </c>
      <c r="K13" s="1" t="s">
        <v>17</v>
      </c>
    </row>
    <row r="14" spans="1:11" ht="15.75">
      <c r="A14">
        <v>13</v>
      </c>
      <c r="F14" s="6" t="s">
        <v>72</v>
      </c>
      <c r="J14" t="s">
        <v>72</v>
      </c>
      <c r="K14" t="s">
        <v>66</v>
      </c>
    </row>
    <row r="15" ht="15.75">
      <c r="A15">
        <v>14</v>
      </c>
    </row>
    <row r="16" ht="15.75">
      <c r="A16">
        <v>15</v>
      </c>
    </row>
    <row r="17" spans="1:7" ht="15.75">
      <c r="A17">
        <v>16</v>
      </c>
      <c r="F17" t="s">
        <v>4</v>
      </c>
      <c r="G17">
        <f>SUM(G2:G14)</f>
        <v>576.0300000000001</v>
      </c>
    </row>
    <row r="18" spans="1:7" ht="15.75">
      <c r="A18">
        <v>17</v>
      </c>
      <c r="G18">
        <v>576.03</v>
      </c>
    </row>
    <row r="19" spans="1:7" ht="15.75">
      <c r="A19">
        <v>18</v>
      </c>
      <c r="G19">
        <f>G18-G17</f>
        <v>0</v>
      </c>
    </row>
    <row r="20" ht="15.75">
      <c r="A20">
        <v>19</v>
      </c>
    </row>
    <row r="21" ht="15.75">
      <c r="A21">
        <v>20</v>
      </c>
    </row>
    <row r="22" ht="15.75">
      <c r="A22">
        <v>21</v>
      </c>
    </row>
    <row r="23" ht="15.75">
      <c r="A23">
        <v>22</v>
      </c>
    </row>
    <row r="24" ht="15.75">
      <c r="A24">
        <v>23</v>
      </c>
    </row>
    <row r="25" ht="15.75">
      <c r="A25">
        <v>24</v>
      </c>
    </row>
    <row r="26" ht="15.75">
      <c r="A26">
        <v>25</v>
      </c>
    </row>
    <row r="27" ht="15.75">
      <c r="A27">
        <v>26</v>
      </c>
    </row>
    <row r="28" ht="15.75">
      <c r="A28">
        <v>27</v>
      </c>
    </row>
    <row r="29" ht="15.75">
      <c r="A29">
        <v>28</v>
      </c>
    </row>
    <row r="30" ht="15.75">
      <c r="A30">
        <v>29</v>
      </c>
    </row>
    <row r="31" ht="15.75">
      <c r="A31">
        <v>30</v>
      </c>
    </row>
    <row r="32" ht="15.75">
      <c r="A32">
        <v>31</v>
      </c>
    </row>
    <row r="33" ht="15.75">
      <c r="A33">
        <v>32</v>
      </c>
    </row>
    <row r="34" ht="15.75">
      <c r="A34">
        <v>33</v>
      </c>
    </row>
    <row r="35" ht="15.75">
      <c r="A35">
        <v>34</v>
      </c>
    </row>
    <row r="36" ht="15.75">
      <c r="A36">
        <v>35</v>
      </c>
    </row>
    <row r="37" ht="15.75">
      <c r="A37">
        <v>36</v>
      </c>
    </row>
    <row r="38" ht="15.75">
      <c r="A38">
        <v>37</v>
      </c>
    </row>
    <row r="39" ht="15.75">
      <c r="A39">
        <v>38</v>
      </c>
    </row>
    <row r="40" ht="15.75">
      <c r="A40">
        <v>39</v>
      </c>
    </row>
    <row r="41" ht="15.75">
      <c r="A41">
        <v>40</v>
      </c>
    </row>
    <row r="42" ht="15.75">
      <c r="A42">
        <v>41</v>
      </c>
    </row>
    <row r="43" ht="15.75">
      <c r="A43">
        <v>42</v>
      </c>
    </row>
    <row r="44" ht="15.75">
      <c r="A44">
        <v>43</v>
      </c>
    </row>
    <row r="45" ht="15.75">
      <c r="A45">
        <v>44</v>
      </c>
    </row>
    <row r="46" ht="15.75">
      <c r="A46">
        <v>45</v>
      </c>
    </row>
    <row r="47" ht="15.75">
      <c r="A47">
        <v>46</v>
      </c>
    </row>
    <row r="48" ht="15.75">
      <c r="A48">
        <v>47</v>
      </c>
    </row>
    <row r="49" ht="15.75">
      <c r="A49">
        <v>48</v>
      </c>
    </row>
    <row r="50" ht="15.75">
      <c r="A50">
        <v>49</v>
      </c>
    </row>
    <row r="51" ht="15.75">
      <c r="A51">
        <v>50</v>
      </c>
    </row>
    <row r="52" ht="15.75">
      <c r="A52">
        <v>51</v>
      </c>
    </row>
    <row r="53" ht="15.75">
      <c r="A53">
        <v>52</v>
      </c>
    </row>
    <row r="54" ht="15.75">
      <c r="A54">
        <v>53</v>
      </c>
    </row>
    <row r="55" ht="15.75">
      <c r="A55">
        <v>54</v>
      </c>
    </row>
    <row r="56" ht="15.75">
      <c r="A56">
        <v>55</v>
      </c>
    </row>
    <row r="57" ht="15.75">
      <c r="A57">
        <v>56</v>
      </c>
    </row>
    <row r="58" ht="15.75">
      <c r="A58">
        <v>57</v>
      </c>
    </row>
    <row r="59" ht="15.75">
      <c r="A59">
        <v>58</v>
      </c>
    </row>
    <row r="60" spans="1:4" ht="15.75">
      <c r="A60">
        <v>59</v>
      </c>
      <c r="D60">
        <v>1</v>
      </c>
    </row>
    <row r="61" spans="1:4" ht="15.75">
      <c r="A61">
        <v>60</v>
      </c>
      <c r="D61">
        <v>1</v>
      </c>
    </row>
    <row r="62" spans="1:4" ht="15.75">
      <c r="A62">
        <v>61</v>
      </c>
      <c r="D62">
        <v>1</v>
      </c>
    </row>
    <row r="63" spans="1:4" ht="15.75">
      <c r="A63">
        <v>62</v>
      </c>
      <c r="D63">
        <v>1</v>
      </c>
    </row>
    <row r="64" spans="1:4" ht="15.75">
      <c r="A64">
        <v>63</v>
      </c>
      <c r="D64">
        <v>1</v>
      </c>
    </row>
    <row r="65" spans="1:4" ht="15.75">
      <c r="A65">
        <v>64</v>
      </c>
      <c r="D65">
        <v>1</v>
      </c>
    </row>
    <row r="66" spans="1:4" ht="15.75">
      <c r="A66">
        <v>65</v>
      </c>
      <c r="D66">
        <v>1</v>
      </c>
    </row>
    <row r="67" spans="1:4" ht="15.75">
      <c r="A67">
        <v>66</v>
      </c>
      <c r="D67">
        <v>1</v>
      </c>
    </row>
    <row r="68" spans="1:4" ht="15.75">
      <c r="A68">
        <v>67</v>
      </c>
      <c r="D68">
        <v>1</v>
      </c>
    </row>
    <row r="69" spans="1:4" ht="15.75">
      <c r="A69">
        <v>68</v>
      </c>
      <c r="D69">
        <v>1</v>
      </c>
    </row>
    <row r="70" spans="1:4" ht="15.75">
      <c r="A70">
        <v>69</v>
      </c>
      <c r="D70">
        <v>1</v>
      </c>
    </row>
    <row r="71" spans="1:4" ht="15.75">
      <c r="A71">
        <v>70</v>
      </c>
      <c r="D71">
        <v>1</v>
      </c>
    </row>
    <row r="72" spans="1:4" ht="15.75">
      <c r="A72">
        <v>71</v>
      </c>
      <c r="D72">
        <v>1</v>
      </c>
    </row>
    <row r="73" spans="1:4" ht="15.75">
      <c r="A73">
        <v>72</v>
      </c>
      <c r="D73">
        <v>1</v>
      </c>
    </row>
    <row r="74" spans="1:4" ht="15.75">
      <c r="A74">
        <v>73</v>
      </c>
      <c r="D74">
        <v>1</v>
      </c>
    </row>
    <row r="75" spans="1:4" ht="15.75">
      <c r="A75">
        <v>74</v>
      </c>
      <c r="D75">
        <v>1</v>
      </c>
    </row>
    <row r="76" spans="1:4" ht="15.75">
      <c r="A76">
        <v>75</v>
      </c>
      <c r="D76">
        <v>1</v>
      </c>
    </row>
    <row r="77" spans="1:4" ht="15.75">
      <c r="A77">
        <v>76</v>
      </c>
      <c r="D77">
        <v>1</v>
      </c>
    </row>
    <row r="78" spans="1:4" ht="15.75">
      <c r="A78">
        <v>77</v>
      </c>
      <c r="D78">
        <v>1</v>
      </c>
    </row>
    <row r="79" spans="1:4" ht="15.75">
      <c r="A79">
        <v>78</v>
      </c>
      <c r="D79">
        <v>1</v>
      </c>
    </row>
    <row r="80" spans="1:4" ht="15.75">
      <c r="A80">
        <v>79</v>
      </c>
      <c r="D80">
        <v>1</v>
      </c>
    </row>
    <row r="81" spans="1:4" ht="15.75">
      <c r="A81">
        <v>80</v>
      </c>
      <c r="D81">
        <v>1</v>
      </c>
    </row>
    <row r="82" spans="1:4" ht="15.75">
      <c r="A82">
        <v>81</v>
      </c>
      <c r="D82">
        <v>1</v>
      </c>
    </row>
    <row r="83" spans="1:4" ht="15.75">
      <c r="A83">
        <v>82</v>
      </c>
      <c r="D83">
        <v>1</v>
      </c>
    </row>
    <row r="84" spans="1:4" ht="15.75">
      <c r="A84">
        <v>83</v>
      </c>
      <c r="D84">
        <v>1</v>
      </c>
    </row>
    <row r="85" spans="1:4" ht="15.75">
      <c r="A85">
        <v>84</v>
      </c>
      <c r="D85">
        <v>1</v>
      </c>
    </row>
    <row r="86" spans="1:4" ht="15.75">
      <c r="A86">
        <v>85</v>
      </c>
      <c r="D86">
        <v>1</v>
      </c>
    </row>
    <row r="87" spans="1:4" ht="15.75">
      <c r="A87">
        <v>86</v>
      </c>
      <c r="D87">
        <v>1</v>
      </c>
    </row>
    <row r="88" spans="1:4" ht="15.75">
      <c r="A88">
        <v>87</v>
      </c>
      <c r="D88">
        <v>1</v>
      </c>
    </row>
    <row r="89" spans="1:4" ht="15.75">
      <c r="A89">
        <v>88</v>
      </c>
      <c r="D89">
        <v>1</v>
      </c>
    </row>
    <row r="90" spans="1:4" ht="15.75">
      <c r="A90">
        <v>89</v>
      </c>
      <c r="D90">
        <v>1</v>
      </c>
    </row>
    <row r="91" spans="1:4" ht="15.75">
      <c r="A91">
        <v>90</v>
      </c>
      <c r="D91">
        <v>1</v>
      </c>
    </row>
    <row r="92" spans="1:4" ht="15.75">
      <c r="A92">
        <v>91</v>
      </c>
      <c r="D92">
        <v>1</v>
      </c>
    </row>
    <row r="93" spans="1:4" ht="15.75">
      <c r="A93">
        <v>92</v>
      </c>
      <c r="D93">
        <v>1</v>
      </c>
    </row>
    <row r="94" spans="1:4" ht="15.75">
      <c r="A94">
        <v>93</v>
      </c>
      <c r="D94">
        <v>1</v>
      </c>
    </row>
    <row r="95" spans="1:4" ht="15.75">
      <c r="A95">
        <v>94</v>
      </c>
      <c r="D95">
        <v>1</v>
      </c>
    </row>
    <row r="96" spans="1:4" ht="15.75">
      <c r="A96">
        <v>95</v>
      </c>
      <c r="D96">
        <v>1</v>
      </c>
    </row>
    <row r="97" spans="1:4" ht="15.75">
      <c r="A97">
        <v>96</v>
      </c>
      <c r="D97">
        <v>1</v>
      </c>
    </row>
    <row r="98" spans="1:4" ht="15.75">
      <c r="A98">
        <v>97</v>
      </c>
      <c r="D98">
        <v>1</v>
      </c>
    </row>
    <row r="99" spans="1:4" ht="15.75">
      <c r="A99">
        <v>98</v>
      </c>
      <c r="D99">
        <v>1</v>
      </c>
    </row>
    <row r="100" spans="1:4" ht="15.75">
      <c r="A100">
        <v>99</v>
      </c>
      <c r="D100">
        <v>1</v>
      </c>
    </row>
    <row r="101" spans="1:4" ht="15.75">
      <c r="A101">
        <v>100</v>
      </c>
      <c r="D101">
        <v>1</v>
      </c>
    </row>
  </sheetData>
  <sheetProtection/>
  <mergeCells count="2">
    <mergeCell ref="H1:I1"/>
    <mergeCell ref="H2:I2"/>
  </mergeCells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G5" sqref="G5"/>
    </sheetView>
  </sheetViews>
  <sheetFormatPr defaultColWidth="11.00390625" defaultRowHeight="15.75"/>
  <cols>
    <col min="1" max="1" width="11.00390625" style="0" customWidth="1"/>
    <col min="2" max="2" width="20.375" style="0" bestFit="1" customWidth="1"/>
  </cols>
  <sheetData>
    <row r="1" spans="1:10" ht="15.75">
      <c r="A1" t="s">
        <v>0</v>
      </c>
      <c r="B1" t="s">
        <v>1</v>
      </c>
      <c r="C1" t="s">
        <v>2</v>
      </c>
      <c r="D1" t="s">
        <v>3</v>
      </c>
      <c r="E1">
        <f>144/11</f>
        <v>13.090909090909092</v>
      </c>
      <c r="F1" t="s">
        <v>2</v>
      </c>
      <c r="G1" t="s">
        <v>4</v>
      </c>
      <c r="H1" s="22" t="s">
        <v>75</v>
      </c>
      <c r="I1" s="22"/>
      <c r="J1" t="s">
        <v>5</v>
      </c>
    </row>
    <row r="2" spans="1:11" ht="15.75">
      <c r="A2">
        <v>1</v>
      </c>
      <c r="B2" t="s">
        <v>383</v>
      </c>
      <c r="C2" s="1" t="s">
        <v>16</v>
      </c>
      <c r="D2" s="1">
        <v>144</v>
      </c>
      <c r="F2" s="7" t="s">
        <v>46</v>
      </c>
      <c r="H2" s="23">
        <f>144/7</f>
        <v>20.571428571428573</v>
      </c>
      <c r="I2" s="23"/>
      <c r="J2" s="1" t="s">
        <v>46</v>
      </c>
      <c r="K2" s="1" t="s">
        <v>19</v>
      </c>
    </row>
    <row r="3" spans="1:11" ht="15.75">
      <c r="A3">
        <v>2</v>
      </c>
      <c r="B3" t="s">
        <v>384</v>
      </c>
      <c r="C3" s="1" t="s">
        <v>16</v>
      </c>
      <c r="D3" s="1">
        <f>D2-20.57</f>
        <v>123.43</v>
      </c>
      <c r="F3" s="7" t="s">
        <v>7</v>
      </c>
      <c r="H3" s="1"/>
      <c r="I3" s="1"/>
      <c r="J3" s="1" t="s">
        <v>7</v>
      </c>
      <c r="K3" s="1" t="s">
        <v>8</v>
      </c>
    </row>
    <row r="4" spans="1:11" ht="15.75">
      <c r="A4">
        <v>3</v>
      </c>
      <c r="B4" t="s">
        <v>385</v>
      </c>
      <c r="C4" s="1" t="s">
        <v>16</v>
      </c>
      <c r="D4" s="1">
        <f>D3-20.57</f>
        <v>102.86000000000001</v>
      </c>
      <c r="F4" s="7" t="s">
        <v>6</v>
      </c>
      <c r="G4">
        <f>D7+D8</f>
        <v>61.73000000000004</v>
      </c>
      <c r="H4" s="1"/>
      <c r="I4" s="1"/>
      <c r="J4" s="1" t="s">
        <v>6</v>
      </c>
      <c r="K4" s="1" t="s">
        <v>24</v>
      </c>
    </row>
    <row r="5" spans="1:11" ht="15.75">
      <c r="A5">
        <v>3</v>
      </c>
      <c r="B5" t="s">
        <v>386</v>
      </c>
      <c r="C5" s="1" t="s">
        <v>11</v>
      </c>
      <c r="D5" s="1">
        <f>D4-20.57</f>
        <v>82.29000000000002</v>
      </c>
      <c r="F5" s="7" t="s">
        <v>9</v>
      </c>
      <c r="H5" s="1"/>
      <c r="I5" s="1"/>
      <c r="J5" s="1" t="s">
        <v>9</v>
      </c>
      <c r="K5" s="1" t="s">
        <v>10</v>
      </c>
    </row>
    <row r="6" spans="1:11" ht="15.75">
      <c r="A6">
        <v>5</v>
      </c>
      <c r="B6" t="s">
        <v>387</v>
      </c>
      <c r="C6" s="1" t="s">
        <v>11</v>
      </c>
      <c r="D6" s="1">
        <f>D5-20.57</f>
        <v>61.72000000000002</v>
      </c>
      <c r="F6" s="7" t="s">
        <v>12</v>
      </c>
      <c r="H6" s="1"/>
      <c r="I6" s="1"/>
      <c r="J6" s="1" t="s">
        <v>44</v>
      </c>
      <c r="K6" s="1" t="s">
        <v>45</v>
      </c>
    </row>
    <row r="7" spans="1:11" ht="15.75">
      <c r="A7">
        <v>6</v>
      </c>
      <c r="B7" t="s">
        <v>388</v>
      </c>
      <c r="C7" s="1" t="s">
        <v>6</v>
      </c>
      <c r="D7" s="1">
        <f>D6-20.57</f>
        <v>41.15000000000002</v>
      </c>
      <c r="F7" s="7" t="s">
        <v>44</v>
      </c>
      <c r="H7" s="1"/>
      <c r="I7" s="1"/>
      <c r="J7" s="1" t="s">
        <v>12</v>
      </c>
      <c r="K7" s="1" t="s">
        <v>13</v>
      </c>
    </row>
    <row r="8" spans="1:11" ht="15.75">
      <c r="A8">
        <v>7</v>
      </c>
      <c r="B8" t="s">
        <v>389</v>
      </c>
      <c r="C8" s="1" t="s">
        <v>6</v>
      </c>
      <c r="D8" s="1">
        <f>D7-20.57</f>
        <v>20.58000000000002</v>
      </c>
      <c r="F8" s="7" t="s">
        <v>11</v>
      </c>
      <c r="G8" s="1">
        <f>D5+D6</f>
        <v>144.01000000000005</v>
      </c>
      <c r="H8" s="1"/>
      <c r="I8" s="1"/>
      <c r="J8" s="1" t="s">
        <v>11</v>
      </c>
      <c r="K8" s="1" t="s">
        <v>18</v>
      </c>
    </row>
    <row r="9" spans="1:11" ht="15.75">
      <c r="A9">
        <v>8</v>
      </c>
      <c r="C9" s="1"/>
      <c r="D9" s="1"/>
      <c r="F9" s="7" t="s">
        <v>14</v>
      </c>
      <c r="G9" s="1"/>
      <c r="H9" s="1"/>
      <c r="I9" s="1"/>
      <c r="J9" s="1" t="s">
        <v>14</v>
      </c>
      <c r="K9" s="1" t="s">
        <v>15</v>
      </c>
    </row>
    <row r="10" spans="1:11" ht="15.75">
      <c r="A10">
        <v>9</v>
      </c>
      <c r="C10" s="1"/>
      <c r="D10" s="1"/>
      <c r="F10" s="7" t="s">
        <v>20</v>
      </c>
      <c r="G10" s="1"/>
      <c r="H10" s="1"/>
      <c r="I10" s="1"/>
      <c r="J10" s="1" t="s">
        <v>20</v>
      </c>
      <c r="K10" s="1" t="s">
        <v>21</v>
      </c>
    </row>
    <row r="11" spans="1:11" ht="15.75">
      <c r="A11">
        <v>10</v>
      </c>
      <c r="C11" s="1"/>
      <c r="D11" s="1"/>
      <c r="F11" s="7" t="s">
        <v>42</v>
      </c>
      <c r="G11" s="1"/>
      <c r="H11" s="1"/>
      <c r="I11" s="1"/>
      <c r="J11" s="1" t="s">
        <v>42</v>
      </c>
      <c r="K11" s="1" t="s">
        <v>43</v>
      </c>
    </row>
    <row r="12" spans="1:11" ht="15.75">
      <c r="A12">
        <v>11</v>
      </c>
      <c r="C12" s="1"/>
      <c r="D12" s="1"/>
      <c r="F12" s="7" t="s">
        <v>22</v>
      </c>
      <c r="G12" s="1"/>
      <c r="H12" s="1"/>
      <c r="I12" s="1"/>
      <c r="J12" s="1" t="s">
        <v>22</v>
      </c>
      <c r="K12" s="1" t="s">
        <v>23</v>
      </c>
    </row>
    <row r="13" spans="1:11" ht="15.75">
      <c r="A13">
        <v>12</v>
      </c>
      <c r="F13" s="7" t="s">
        <v>16</v>
      </c>
      <c r="G13" s="1">
        <f>D2+D3+D4</f>
        <v>370.29</v>
      </c>
      <c r="H13" s="1"/>
      <c r="I13" s="1"/>
      <c r="J13" s="1" t="s">
        <v>16</v>
      </c>
      <c r="K13" s="1" t="s">
        <v>17</v>
      </c>
    </row>
    <row r="14" spans="1:11" ht="15.75">
      <c r="A14">
        <v>13</v>
      </c>
      <c r="F14" s="6" t="s">
        <v>72</v>
      </c>
      <c r="G14" s="1"/>
      <c r="J14" t="s">
        <v>72</v>
      </c>
      <c r="K14" t="s">
        <v>66</v>
      </c>
    </row>
    <row r="15" ht="15.75">
      <c r="A15">
        <v>14</v>
      </c>
    </row>
    <row r="16" ht="15.75">
      <c r="A16">
        <v>15</v>
      </c>
    </row>
    <row r="17" spans="1:7" ht="15.75">
      <c r="A17">
        <v>16</v>
      </c>
      <c r="F17" t="s">
        <v>4</v>
      </c>
      <c r="G17">
        <f>SUM(G2:G14)</f>
        <v>576.0300000000001</v>
      </c>
    </row>
    <row r="18" ht="15.75">
      <c r="A18">
        <v>17</v>
      </c>
    </row>
    <row r="19" ht="15.75">
      <c r="A19">
        <v>18</v>
      </c>
    </row>
    <row r="20" ht="15.75">
      <c r="A20">
        <v>19</v>
      </c>
    </row>
    <row r="21" ht="15.75">
      <c r="A21">
        <v>20</v>
      </c>
    </row>
    <row r="22" ht="15.75">
      <c r="A22">
        <v>21</v>
      </c>
    </row>
    <row r="23" ht="15.75">
      <c r="A23">
        <v>22</v>
      </c>
    </row>
    <row r="24" ht="15.75">
      <c r="A24">
        <v>23</v>
      </c>
    </row>
    <row r="25" ht="15.75">
      <c r="A25">
        <v>24</v>
      </c>
    </row>
    <row r="26" spans="1:14" ht="15.75">
      <c r="A26">
        <v>25</v>
      </c>
      <c r="N26" s="1"/>
    </row>
    <row r="27" ht="15.75">
      <c r="A27">
        <v>26</v>
      </c>
    </row>
    <row r="28" ht="15.75">
      <c r="A28">
        <v>27</v>
      </c>
    </row>
    <row r="29" ht="15.75">
      <c r="A29">
        <v>28</v>
      </c>
    </row>
    <row r="30" ht="15.75">
      <c r="A30">
        <v>29</v>
      </c>
    </row>
    <row r="31" ht="15.75">
      <c r="A31">
        <v>30</v>
      </c>
    </row>
    <row r="32" ht="15.75">
      <c r="A32">
        <v>31</v>
      </c>
    </row>
    <row r="33" ht="15.75">
      <c r="A33">
        <v>32</v>
      </c>
    </row>
    <row r="34" ht="15.75">
      <c r="A34">
        <v>33</v>
      </c>
    </row>
    <row r="35" ht="15.75">
      <c r="A35">
        <v>34</v>
      </c>
    </row>
    <row r="36" ht="15.75">
      <c r="A36">
        <v>35</v>
      </c>
    </row>
    <row r="37" ht="15.75">
      <c r="A37">
        <v>36</v>
      </c>
    </row>
    <row r="38" ht="15.75">
      <c r="A38">
        <v>37</v>
      </c>
    </row>
    <row r="39" ht="15.75">
      <c r="A39">
        <v>38</v>
      </c>
    </row>
    <row r="40" ht="15.75">
      <c r="A40">
        <v>39</v>
      </c>
    </row>
    <row r="41" ht="15.75">
      <c r="A41">
        <v>40</v>
      </c>
    </row>
    <row r="42" ht="15.75">
      <c r="A42">
        <v>41</v>
      </c>
    </row>
    <row r="43" ht="15.75">
      <c r="A43">
        <v>42</v>
      </c>
    </row>
    <row r="44" ht="15.75">
      <c r="A44">
        <v>43</v>
      </c>
    </row>
    <row r="45" ht="15.75">
      <c r="A45">
        <v>44</v>
      </c>
    </row>
    <row r="46" ht="15.75">
      <c r="A46">
        <v>45</v>
      </c>
    </row>
    <row r="47" ht="15.75">
      <c r="A47">
        <v>46</v>
      </c>
    </row>
    <row r="48" ht="15.75">
      <c r="A48">
        <v>47</v>
      </c>
    </row>
    <row r="49" ht="15.75">
      <c r="A49">
        <v>48</v>
      </c>
    </row>
    <row r="50" ht="15.75">
      <c r="A50">
        <v>49</v>
      </c>
    </row>
    <row r="51" ht="15.75">
      <c r="A51">
        <v>50</v>
      </c>
    </row>
  </sheetData>
  <sheetProtection/>
  <mergeCells count="2">
    <mergeCell ref="H1:I1"/>
    <mergeCell ref="H2:I2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34"/>
  <sheetViews>
    <sheetView tabSelected="1" zoomScalePageLayoutView="0" workbookViewId="0" topLeftCell="A8">
      <selection activeCell="P12" sqref="P12"/>
    </sheetView>
  </sheetViews>
  <sheetFormatPr defaultColWidth="11.00390625" defaultRowHeight="15.75"/>
  <cols>
    <col min="1" max="1" width="7.875" style="0" customWidth="1"/>
    <col min="2" max="2" width="11.50390625" style="0" bestFit="1" customWidth="1"/>
    <col min="3" max="3" width="12.125" style="0" bestFit="1" customWidth="1"/>
    <col min="4" max="4" width="11.50390625" style="0" bestFit="1" customWidth="1"/>
    <col min="5" max="5" width="11.625" style="0" bestFit="1" customWidth="1"/>
    <col min="6" max="6" width="12.125" style="0" bestFit="1" customWidth="1"/>
    <col min="7" max="7" width="11.625" style="0" bestFit="1" customWidth="1"/>
    <col min="8" max="8" width="11.50390625" style="0" bestFit="1" customWidth="1"/>
    <col min="9" max="9" width="11.625" style="0" bestFit="1" customWidth="1"/>
    <col min="10" max="10" width="11.50390625" style="0" bestFit="1" customWidth="1"/>
    <col min="11" max="11" width="11.625" style="0" bestFit="1" customWidth="1"/>
    <col min="12" max="12" width="11.50390625" style="0" bestFit="1" customWidth="1"/>
    <col min="13" max="13" width="11.625" style="0" bestFit="1" customWidth="1"/>
    <col min="14" max="14" width="11.625" style="0" customWidth="1"/>
    <col min="15" max="15" width="11.625" style="0" bestFit="1" customWidth="1"/>
    <col min="16" max="16" width="10.375" style="0" bestFit="1" customWidth="1"/>
    <col min="17" max="21" width="11.00390625" style="0" customWidth="1"/>
    <col min="22" max="22" width="10.875" style="6" customWidth="1"/>
    <col min="23" max="23" width="11.875" style="6" bestFit="1" customWidth="1"/>
    <col min="24" max="27" width="10.875" style="6" customWidth="1"/>
  </cols>
  <sheetData>
    <row r="1" spans="1:27" ht="15.75">
      <c r="A1" t="s">
        <v>2</v>
      </c>
      <c r="B1" t="s">
        <v>4</v>
      </c>
      <c r="R1" t="s">
        <v>5</v>
      </c>
      <c r="V1" s="6" t="s">
        <v>2</v>
      </c>
      <c r="W1" s="6" t="s">
        <v>40</v>
      </c>
      <c r="X1" s="6" t="s">
        <v>2</v>
      </c>
      <c r="Y1" s="6" t="s">
        <v>47</v>
      </c>
      <c r="AA1" s="6" t="s">
        <v>48</v>
      </c>
    </row>
    <row r="2" spans="2:27" ht="15.75">
      <c r="B2" t="s">
        <v>25</v>
      </c>
      <c r="C2" t="s">
        <v>26</v>
      </c>
      <c r="D2" t="s">
        <v>27</v>
      </c>
      <c r="E2" t="s">
        <v>28</v>
      </c>
      <c r="F2" t="s">
        <v>29</v>
      </c>
      <c r="G2" t="s">
        <v>30</v>
      </c>
      <c r="H2" t="s">
        <v>31</v>
      </c>
      <c r="I2" t="s">
        <v>32</v>
      </c>
      <c r="J2" t="s">
        <v>33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39</v>
      </c>
      <c r="R2" s="7" t="s">
        <v>46</v>
      </c>
      <c r="S2" s="1" t="s">
        <v>19</v>
      </c>
      <c r="V2" s="7" t="s">
        <v>46</v>
      </c>
      <c r="W2" s="6">
        <f>SUM(B3:I3)</f>
        <v>1845.4199999999987</v>
      </c>
      <c r="X2" s="7" t="s">
        <v>46</v>
      </c>
      <c r="Y2" s="34">
        <f aca="true" t="shared" si="0" ref="Y2:Y14">SUM(B3,D3,F3,H3)</f>
        <v>643.9099999999992</v>
      </c>
      <c r="Z2" s="7" t="s">
        <v>46</v>
      </c>
      <c r="AA2" s="34">
        <f>SUM(C3,E3,G3,I3)</f>
        <v>1201.5099999999995</v>
      </c>
    </row>
    <row r="3" spans="1:27" ht="15.75">
      <c r="A3" s="7" t="s">
        <v>46</v>
      </c>
      <c r="B3">
        <f>'Grade 3 Girls'!G2</f>
        <v>0</v>
      </c>
      <c r="C3">
        <f>'Grade 3 Boys'!G2</f>
        <v>0</v>
      </c>
      <c r="D3">
        <f>'Grade 4 Girls'!G2</f>
        <v>414.6699999999992</v>
      </c>
      <c r="E3">
        <f>'Grade 4 Boys'!G2</f>
        <v>352.3699999999998</v>
      </c>
      <c r="F3">
        <f>'Grade 5 Girls'!G2</f>
        <v>92.15999999999998</v>
      </c>
      <c r="G3">
        <f>'Grade 5 Boys'!G2</f>
        <v>320.0999999999997</v>
      </c>
      <c r="H3">
        <f>'Grade 6 Girls'!G2</f>
        <v>137.07999999999996</v>
      </c>
      <c r="I3">
        <f>'Grade 6 Boys'!G2</f>
        <v>529.0400000000001</v>
      </c>
      <c r="J3">
        <f>'Grade 7 Girls'!G2</f>
        <v>168</v>
      </c>
      <c r="K3">
        <f>'Grade 7 Boys'!G2</f>
        <v>0</v>
      </c>
      <c r="L3">
        <f>'Grade 8 Girls'!G2</f>
        <v>0</v>
      </c>
      <c r="M3">
        <f>'Grade 8 Boys'!G2</f>
        <v>0</v>
      </c>
      <c r="N3">
        <f>'Grade 9 Girls'!G2</f>
        <v>0</v>
      </c>
      <c r="O3">
        <f>'Grade 9 Boys'!G2</f>
        <v>0</v>
      </c>
      <c r="P3">
        <f>SUM(B3:O3)</f>
        <v>2013.4199999999987</v>
      </c>
      <c r="R3" s="7" t="s">
        <v>7</v>
      </c>
      <c r="S3" s="1" t="s">
        <v>8</v>
      </c>
      <c r="V3" s="7" t="s">
        <v>7</v>
      </c>
      <c r="W3" s="6">
        <f aca="true" t="shared" si="1" ref="W3:W14">SUM(B4:I4)</f>
        <v>1622.9599999999996</v>
      </c>
      <c r="X3" s="7" t="s">
        <v>7</v>
      </c>
      <c r="Y3" s="34">
        <f t="shared" si="0"/>
        <v>669.9299999999997</v>
      </c>
      <c r="Z3" s="7" t="s">
        <v>7</v>
      </c>
      <c r="AA3" s="35">
        <f aca="true" t="shared" si="2" ref="AA3:AA14">SUM(C4,E4,G4,I4)</f>
        <v>953.0299999999999</v>
      </c>
    </row>
    <row r="4" spans="1:27" ht="15.75">
      <c r="A4" s="7" t="s">
        <v>7</v>
      </c>
      <c r="B4">
        <f>'Grade 3 Girls'!G3</f>
        <v>264</v>
      </c>
      <c r="C4">
        <f>'Grade 3 Boys'!G3</f>
        <v>431.8</v>
      </c>
      <c r="D4">
        <f>'Grade 4 Girls'!G3</f>
        <v>209.10999999999984</v>
      </c>
      <c r="E4">
        <f>'Grade 4 Boys'!G3</f>
        <v>11.329999999999874</v>
      </c>
      <c r="F4">
        <f>'Grade 5 Girls'!G3</f>
        <v>46.07999999999997</v>
      </c>
      <c r="G4">
        <f>'Grade 5 Boys'!G3</f>
        <v>23.099999999999916</v>
      </c>
      <c r="H4">
        <f>'Grade 6 Girls'!G3</f>
        <v>150.73999999999992</v>
      </c>
      <c r="I4">
        <f>'Grade 6 Boys'!G3</f>
        <v>486.80000000000007</v>
      </c>
      <c r="J4">
        <f>'Grade 7 Girls'!G3</f>
        <v>0</v>
      </c>
      <c r="K4">
        <f>'Grade 7 Boys'!G3</f>
        <v>0</v>
      </c>
      <c r="L4">
        <f>'Grade 8 Girls'!G3</f>
        <v>0</v>
      </c>
      <c r="M4">
        <f>'Grade 8 Boys'!G3</f>
        <v>0</v>
      </c>
      <c r="N4">
        <f>'Grade 9 Girls'!G3</f>
        <v>0</v>
      </c>
      <c r="O4">
        <f>'Grade 9 Boys'!G3</f>
        <v>0</v>
      </c>
      <c r="P4">
        <f aca="true" t="shared" si="3" ref="P4:P15">SUM(B4:O4)</f>
        <v>1622.9599999999996</v>
      </c>
      <c r="R4" s="7" t="s">
        <v>6</v>
      </c>
      <c r="S4" s="1" t="s">
        <v>24</v>
      </c>
      <c r="V4" s="7" t="s">
        <v>6</v>
      </c>
      <c r="W4" s="6">
        <f t="shared" si="1"/>
        <v>375.9200000000002</v>
      </c>
      <c r="X4" s="7" t="s">
        <v>6</v>
      </c>
      <c r="Y4" s="34">
        <f t="shared" si="0"/>
        <v>0</v>
      </c>
      <c r="Z4" s="7" t="s">
        <v>6</v>
      </c>
      <c r="AA4" s="34">
        <f t="shared" si="2"/>
        <v>375.9200000000002</v>
      </c>
    </row>
    <row r="5" spans="1:27" ht="15.75">
      <c r="A5" s="7" t="s">
        <v>6</v>
      </c>
      <c r="B5">
        <f>'Grade 3 Girls'!G4</f>
        <v>0</v>
      </c>
      <c r="C5">
        <f>'Grade 3 Boys'!G4</f>
        <v>0</v>
      </c>
      <c r="D5">
        <f>'Grade 4 Girls'!G4</f>
        <v>0</v>
      </c>
      <c r="E5">
        <f>'Grade 4 Boys'!G4</f>
        <v>0</v>
      </c>
      <c r="F5">
        <f>'Grade 5 Girls'!G4</f>
        <v>0</v>
      </c>
      <c r="G5">
        <f>'Grade 5 Boys'!G4</f>
        <v>0</v>
      </c>
      <c r="H5">
        <f>'Grade 6 Girls'!G4</f>
        <v>0</v>
      </c>
      <c r="I5">
        <f>'Grade 6 Boys'!G4</f>
        <v>375.9200000000002</v>
      </c>
      <c r="J5">
        <f>'Grade 7 Girls'!G4</f>
        <v>0</v>
      </c>
      <c r="K5">
        <f>'Grade 7 Boys'!G4</f>
        <v>132.92000000000002</v>
      </c>
      <c r="L5">
        <f>'Grade 8 Girls'!G4</f>
        <v>0</v>
      </c>
      <c r="M5">
        <f>'Grade 8 Boys'!G4</f>
        <v>8.480000000000016</v>
      </c>
      <c r="N5">
        <f>'Grade 9 Girls'!G4</f>
        <v>0</v>
      </c>
      <c r="O5">
        <f>'Grade 9 Boys'!G4</f>
        <v>61.73000000000004</v>
      </c>
      <c r="P5">
        <f t="shared" si="3"/>
        <v>579.0500000000002</v>
      </c>
      <c r="R5" s="7" t="s">
        <v>9</v>
      </c>
      <c r="S5" s="1" t="s">
        <v>10</v>
      </c>
      <c r="V5" s="7" t="s">
        <v>9</v>
      </c>
      <c r="W5" s="6">
        <f t="shared" si="1"/>
        <v>1754.0699999999983</v>
      </c>
      <c r="X5" s="7" t="s">
        <v>9</v>
      </c>
      <c r="Y5" s="34">
        <f t="shared" si="0"/>
        <v>1020.2599999999986</v>
      </c>
      <c r="Z5" s="7" t="s">
        <v>9</v>
      </c>
      <c r="AA5" s="34">
        <f t="shared" si="2"/>
        <v>733.8099999999994</v>
      </c>
    </row>
    <row r="6" spans="1:27" ht="15.75">
      <c r="A6" s="7" t="s">
        <v>9</v>
      </c>
      <c r="B6">
        <f>'Grade 3 Girls'!G5</f>
        <v>0</v>
      </c>
      <c r="C6">
        <f>'Grade 3 Boys'!G5</f>
        <v>0</v>
      </c>
      <c r="D6">
        <f>'Grade 4 Girls'!G5</f>
        <v>582.4999999999986</v>
      </c>
      <c r="E6">
        <f>'Grade 4 Boys'!G5</f>
        <v>329.62999999999977</v>
      </c>
      <c r="F6">
        <f>'Grade 5 Girls'!G5</f>
        <v>437.76</v>
      </c>
      <c r="G6">
        <f>'Grade 5 Boys'!G5</f>
        <v>315.2999999999996</v>
      </c>
      <c r="H6">
        <f>'Grade 6 Girls'!G5</f>
        <v>0</v>
      </c>
      <c r="I6">
        <f>'Grade 6 Boys'!G5</f>
        <v>88.88000000000002</v>
      </c>
      <c r="J6">
        <f>'Grade 7 Girls'!G5</f>
        <v>0</v>
      </c>
      <c r="K6">
        <f>'Grade 7 Boys'!G5</f>
        <v>193.7399999999998</v>
      </c>
      <c r="L6">
        <f>'Grade 8 Girls'!G5</f>
        <v>287.9999999999999</v>
      </c>
      <c r="M6">
        <f>'Grade 8 Boys'!G5</f>
        <v>381.19000000000005</v>
      </c>
      <c r="N6">
        <f>'Grade 9 Girls'!G5</f>
        <v>185.16000000000005</v>
      </c>
      <c r="O6">
        <f>'Grade 9 Boys'!G5</f>
        <v>0</v>
      </c>
      <c r="P6">
        <f t="shared" si="3"/>
        <v>2802.159999999998</v>
      </c>
      <c r="R6" s="7" t="s">
        <v>12</v>
      </c>
      <c r="S6" s="1" t="s">
        <v>13</v>
      </c>
      <c r="V6" s="7" t="s">
        <v>12</v>
      </c>
      <c r="W6" s="6">
        <f t="shared" si="1"/>
        <v>764.169999999999</v>
      </c>
      <c r="X6" s="7" t="s">
        <v>12</v>
      </c>
      <c r="Y6" s="34">
        <f t="shared" si="0"/>
        <v>764.169999999999</v>
      </c>
      <c r="Z6" s="7" t="s">
        <v>12</v>
      </c>
      <c r="AA6" s="34">
        <f t="shared" si="2"/>
        <v>0</v>
      </c>
    </row>
    <row r="7" spans="1:27" ht="15.75">
      <c r="A7" s="7" t="s">
        <v>12</v>
      </c>
      <c r="B7">
        <f>'Grade 3 Girls'!G6</f>
        <v>0</v>
      </c>
      <c r="C7">
        <f>'Grade 3 Boys'!G6</f>
        <v>0</v>
      </c>
      <c r="D7">
        <f>'Grade 4 Girls'!G6</f>
        <v>126.60999999999923</v>
      </c>
      <c r="E7">
        <f>'Grade 4 Boys'!G6</f>
        <v>0</v>
      </c>
      <c r="F7">
        <f>'Grade 5 Girls'!G6</f>
        <v>287.9999999999999</v>
      </c>
      <c r="G7">
        <f>'Grade 5 Boys'!G6</f>
        <v>0</v>
      </c>
      <c r="H7">
        <f>'Grade 6 Girls'!G6</f>
        <v>349.55999999999995</v>
      </c>
      <c r="I7">
        <f>'Grade 6 Boys'!G6</f>
        <v>0</v>
      </c>
      <c r="J7">
        <f>'Grade 7 Girls'!G6</f>
        <v>48</v>
      </c>
      <c r="K7">
        <f>'Grade 7 Boys'!G6</f>
        <v>0</v>
      </c>
      <c r="L7">
        <f>'Grade 8 Girls'!G6</f>
        <v>129.6</v>
      </c>
      <c r="M7">
        <f>'Grade 8 Boys'!G6</f>
        <v>0</v>
      </c>
      <c r="N7">
        <f>'Grade 9 Girls'!G6</f>
        <v>41.15000000000002</v>
      </c>
      <c r="O7">
        <f>'Grade 9 Boys'!G6</f>
        <v>0</v>
      </c>
      <c r="P7">
        <f t="shared" si="3"/>
        <v>982.919999999999</v>
      </c>
      <c r="R7" s="7" t="s">
        <v>44</v>
      </c>
      <c r="S7" s="1" t="s">
        <v>45</v>
      </c>
      <c r="V7" s="7" t="s">
        <v>44</v>
      </c>
      <c r="W7" s="6">
        <f t="shared" si="1"/>
        <v>1238.1699999999996</v>
      </c>
      <c r="X7" s="7" t="s">
        <v>44</v>
      </c>
      <c r="Y7" s="34">
        <f t="shared" si="0"/>
        <v>419.05999999999995</v>
      </c>
      <c r="Z7" s="7" t="s">
        <v>44</v>
      </c>
      <c r="AA7" s="34">
        <f t="shared" si="2"/>
        <v>819.1099999999998</v>
      </c>
    </row>
    <row r="8" spans="1:27" ht="15.75">
      <c r="A8" s="7" t="s">
        <v>44</v>
      </c>
      <c r="B8">
        <f>'Grade 3 Girls'!G7</f>
        <v>0</v>
      </c>
      <c r="C8">
        <f>'Grade 3 Boys'!G7</f>
        <v>0</v>
      </c>
      <c r="D8">
        <f>'Grade 4 Girls'!G7</f>
        <v>144</v>
      </c>
      <c r="E8">
        <f>'Grade 4 Boys'!G7</f>
        <v>106.1</v>
      </c>
      <c r="F8">
        <f>'Grade 5 Girls'!G7</f>
        <v>103.67999999999999</v>
      </c>
      <c r="G8">
        <f>'Grade 5 Boys'!G7</f>
        <v>162.44999999999987</v>
      </c>
      <c r="H8">
        <f>'Grade 6 Girls'!G7</f>
        <v>171.37999999999994</v>
      </c>
      <c r="I8">
        <f>'Grade 6 Boys'!G7</f>
        <v>550.56</v>
      </c>
      <c r="J8">
        <f>'Grade 7 Girls'!G7</f>
        <v>128</v>
      </c>
      <c r="K8">
        <f>'Grade 7 Boys'!G7</f>
        <v>703.34</v>
      </c>
      <c r="L8">
        <f>'Grade 8 Girls'!G7</f>
        <v>0</v>
      </c>
      <c r="M8">
        <f>'Grade 8 Boys'!G7</f>
        <v>0</v>
      </c>
      <c r="N8">
        <f>'Grade 9 Girls'!G7</f>
        <v>144</v>
      </c>
      <c r="O8">
        <f>'Grade 9 Boys'!G7</f>
        <v>0</v>
      </c>
      <c r="P8">
        <f t="shared" si="3"/>
        <v>2213.5099999999998</v>
      </c>
      <c r="R8" s="7" t="s">
        <v>11</v>
      </c>
      <c r="S8" s="1" t="s">
        <v>18</v>
      </c>
      <c r="V8" s="7" t="s">
        <v>11</v>
      </c>
      <c r="W8" s="6">
        <f t="shared" si="1"/>
        <v>0</v>
      </c>
      <c r="X8" s="7" t="s">
        <v>11</v>
      </c>
      <c r="Y8" s="34">
        <f t="shared" si="0"/>
        <v>0</v>
      </c>
      <c r="Z8" s="7" t="s">
        <v>11</v>
      </c>
      <c r="AA8" s="34">
        <f t="shared" si="2"/>
        <v>0</v>
      </c>
    </row>
    <row r="9" spans="1:27" ht="15.75">
      <c r="A9" s="7" t="s">
        <v>11</v>
      </c>
      <c r="B9">
        <f>'Grade 3 Girls'!G8</f>
        <v>0</v>
      </c>
      <c r="C9">
        <f>'Grade 3 Boys'!G8</f>
        <v>0</v>
      </c>
      <c r="D9">
        <f>'Grade 4 Girls'!G8</f>
        <v>0</v>
      </c>
      <c r="E9">
        <f>'Grade 4 Boys'!G8</f>
        <v>0</v>
      </c>
      <c r="F9">
        <f>'Grade 5 Girls'!G8</f>
        <v>0</v>
      </c>
      <c r="G9">
        <f>'Grade 5 Boys'!G8</f>
        <v>0</v>
      </c>
      <c r="H9">
        <f>'Grade 6 Girls'!G8</f>
        <v>0</v>
      </c>
      <c r="I9">
        <f>'Grade 6 Boys'!G8</f>
        <v>0</v>
      </c>
      <c r="J9">
        <f>'Grade 7 Girls'!G8</f>
        <v>408</v>
      </c>
      <c r="K9">
        <f>'Grade 7 Boys'!G8</f>
        <v>431.79999999999967</v>
      </c>
      <c r="L9">
        <f>'Grade 8 Girls'!G8</f>
        <v>100.79999999999995</v>
      </c>
      <c r="M9">
        <f>'Grade 8 Boys'!G8</f>
        <v>474.3800000000001</v>
      </c>
      <c r="N9">
        <f>'Grade 9 Girls'!G8</f>
        <v>0</v>
      </c>
      <c r="O9">
        <f>'Grade 9 Boys'!G8</f>
        <v>144.01000000000005</v>
      </c>
      <c r="P9">
        <f t="shared" si="3"/>
        <v>1558.9899999999998</v>
      </c>
      <c r="R9" s="7" t="s">
        <v>14</v>
      </c>
      <c r="S9" s="1" t="s">
        <v>15</v>
      </c>
      <c r="V9" s="7" t="s">
        <v>14</v>
      </c>
      <c r="W9" s="6">
        <f t="shared" si="1"/>
        <v>1691.1599999999999</v>
      </c>
      <c r="X9" s="7" t="s">
        <v>14</v>
      </c>
      <c r="Y9" s="34">
        <f t="shared" si="0"/>
        <v>709.7199999999999</v>
      </c>
      <c r="Z9" s="7" t="s">
        <v>14</v>
      </c>
      <c r="AA9" s="34">
        <f t="shared" si="2"/>
        <v>981.44</v>
      </c>
    </row>
    <row r="10" spans="1:27" ht="15.75">
      <c r="A10" s="7" t="s">
        <v>14</v>
      </c>
      <c r="B10">
        <f>'Grade 3 Girls'!G9</f>
        <v>0</v>
      </c>
      <c r="C10">
        <f>'Grade 3 Boys'!G9</f>
        <v>0</v>
      </c>
      <c r="D10">
        <f>'Grade 4 Girls'!G9</f>
        <v>137.14</v>
      </c>
      <c r="E10">
        <f>'Grade 4 Boys'!G9</f>
        <v>522.94</v>
      </c>
      <c r="F10">
        <f>'Grade 5 Girls'!G9</f>
        <v>305.28</v>
      </c>
      <c r="G10">
        <f>'Grade 5 Boys'!G9</f>
        <v>399.2999999999999</v>
      </c>
      <c r="H10">
        <f>'Grade 6 Girls'!G9</f>
        <v>267.29999999999995</v>
      </c>
      <c r="I10">
        <f>'Grade 6 Boys'!G9</f>
        <v>59.200000000000045</v>
      </c>
      <c r="J10">
        <f>'Grade 7 Girls'!G9</f>
        <v>144</v>
      </c>
      <c r="K10">
        <f>'Grade 7 Boys'!G9</f>
        <v>0</v>
      </c>
      <c r="L10">
        <f>'Grade 8 Girls'!G9</f>
        <v>144</v>
      </c>
      <c r="M10">
        <f>'Grade 8 Boys'!G9</f>
        <v>144.01000000000002</v>
      </c>
      <c r="N10">
        <f>'Grade 9 Girls'!G9</f>
        <v>0</v>
      </c>
      <c r="O10">
        <f>'Grade 9 Boys'!G9</f>
        <v>0</v>
      </c>
      <c r="P10">
        <f t="shared" si="3"/>
        <v>2123.17</v>
      </c>
      <c r="R10" s="7" t="s">
        <v>20</v>
      </c>
      <c r="S10" s="1" t="s">
        <v>21</v>
      </c>
      <c r="V10" s="7" t="s">
        <v>20</v>
      </c>
      <c r="W10" s="6">
        <f t="shared" si="1"/>
        <v>0</v>
      </c>
      <c r="X10" s="7" t="s">
        <v>20</v>
      </c>
      <c r="Y10" s="34">
        <f t="shared" si="0"/>
        <v>0</v>
      </c>
      <c r="Z10" s="7" t="s">
        <v>20</v>
      </c>
      <c r="AA10" s="34">
        <f t="shared" si="2"/>
        <v>0</v>
      </c>
    </row>
    <row r="11" spans="1:27" ht="15.75">
      <c r="A11" s="7" t="s">
        <v>20</v>
      </c>
      <c r="B11">
        <f>'Grade 3 Girls'!G10</f>
        <v>0</v>
      </c>
      <c r="C11">
        <f>'Grade 3 Boys'!G10</f>
        <v>0</v>
      </c>
      <c r="D11">
        <f>'Grade 4 Girls'!G10</f>
        <v>0</v>
      </c>
      <c r="E11">
        <f>'Grade 4 Boys'!G10</f>
        <v>0</v>
      </c>
      <c r="F11">
        <f>'Grade 5 Girls'!G10</f>
        <v>0</v>
      </c>
      <c r="G11">
        <f>'Grade 5 Boys'!G10</f>
        <v>0</v>
      </c>
      <c r="H11">
        <f>'Grade 6 Girls'!G10</f>
        <v>0</v>
      </c>
      <c r="I11">
        <f>'Grade 6 Boys'!G10</f>
        <v>0</v>
      </c>
      <c r="J11">
        <f>'Grade 7 Girls'!G10</f>
        <v>0</v>
      </c>
      <c r="K11">
        <f>'Grade 7 Boys'!G10</f>
        <v>0</v>
      </c>
      <c r="L11">
        <f>'Grade 8 Girls'!G10</f>
        <v>0</v>
      </c>
      <c r="M11">
        <f>'Grade 8 Boys'!G10</f>
        <v>0</v>
      </c>
      <c r="N11">
        <f>'Grade 9 Girls'!G10</f>
        <v>0</v>
      </c>
      <c r="O11">
        <f>'Grade 9 Boys'!G10</f>
        <v>0</v>
      </c>
      <c r="P11">
        <f t="shared" si="3"/>
        <v>0</v>
      </c>
      <c r="R11" s="7" t="s">
        <v>42</v>
      </c>
      <c r="S11" s="1" t="s">
        <v>43</v>
      </c>
      <c r="V11" s="7" t="s">
        <v>42</v>
      </c>
      <c r="W11" s="6">
        <f t="shared" si="1"/>
        <v>3818.819999999998</v>
      </c>
      <c r="X11" s="7" t="s">
        <v>42</v>
      </c>
      <c r="Y11" s="34">
        <f t="shared" si="0"/>
        <v>1630.349999999999</v>
      </c>
      <c r="Z11" s="7" t="s">
        <v>42</v>
      </c>
      <c r="AA11" s="34">
        <f t="shared" si="2"/>
        <v>2188.469999999999</v>
      </c>
    </row>
    <row r="12" spans="1:27" ht="15.75">
      <c r="A12" s="7" t="s">
        <v>42</v>
      </c>
      <c r="B12">
        <f>'Grade 3 Girls'!G11</f>
        <v>168</v>
      </c>
      <c r="C12">
        <f>'Grade 3 Boys'!G11</f>
        <v>896.25</v>
      </c>
      <c r="D12">
        <f>'Grade 4 Girls'!G11</f>
        <v>1079.729999999999</v>
      </c>
      <c r="E12">
        <f>'Grade 4 Boys'!G11</f>
        <v>628.8999999999993</v>
      </c>
      <c r="F12">
        <f>'Grade 5 Girls'!G11</f>
        <v>259.1999999999998</v>
      </c>
      <c r="G12">
        <f>'Grade 5 Boys'!G11</f>
        <v>612.5999999999995</v>
      </c>
      <c r="H12">
        <f>'Grade 6 Girls'!G11</f>
        <v>123.41999999999997</v>
      </c>
      <c r="I12">
        <f>'Grade 6 Boys'!G11</f>
        <v>50.72000000000004</v>
      </c>
      <c r="J12">
        <f>'Grade 7 Girls'!G11</f>
        <v>224</v>
      </c>
      <c r="K12">
        <f>'Grade 7 Boys'!G11</f>
        <v>221.4399999999998</v>
      </c>
      <c r="L12">
        <f>'Grade 8 Girls'!G11</f>
        <v>0</v>
      </c>
      <c r="M12">
        <f>'Grade 8 Boys'!G11</f>
        <v>25.420000000000016</v>
      </c>
      <c r="N12">
        <f>'Grade 9 Girls'!G11</f>
        <v>0</v>
      </c>
      <c r="O12">
        <f>'Grade 9 Boys'!G11</f>
        <v>0</v>
      </c>
      <c r="P12">
        <f t="shared" si="3"/>
        <v>4289.679999999998</v>
      </c>
      <c r="R12" s="7" t="s">
        <v>22</v>
      </c>
      <c r="S12" s="1" t="s">
        <v>23</v>
      </c>
      <c r="V12" s="7" t="s">
        <v>22</v>
      </c>
      <c r="W12" s="6">
        <f t="shared" si="1"/>
        <v>109.16000000000001</v>
      </c>
      <c r="X12" s="7" t="s">
        <v>22</v>
      </c>
      <c r="Y12" s="34">
        <f t="shared" si="0"/>
        <v>75.39999999999998</v>
      </c>
      <c r="Z12" s="7" t="s">
        <v>22</v>
      </c>
      <c r="AA12" s="34">
        <f t="shared" si="2"/>
        <v>33.76000000000003</v>
      </c>
    </row>
    <row r="13" spans="1:27" ht="15.75">
      <c r="A13" s="7" t="s">
        <v>22</v>
      </c>
      <c r="B13">
        <f>'Grade 3 Girls'!G12</f>
        <v>0</v>
      </c>
      <c r="C13">
        <f>'Grade 3 Boys'!G12</f>
        <v>0</v>
      </c>
      <c r="D13">
        <f>'Grade 4 Girls'!G12</f>
        <v>0</v>
      </c>
      <c r="E13">
        <f>'Grade 4 Boys'!G12</f>
        <v>0</v>
      </c>
      <c r="F13">
        <f>'Grade 5 Girls'!G12</f>
        <v>0</v>
      </c>
      <c r="G13">
        <f>'Grade 5 Boys'!G12</f>
        <v>0</v>
      </c>
      <c r="H13">
        <f>'Grade 6 Girls'!G12</f>
        <v>75.39999999999998</v>
      </c>
      <c r="I13">
        <f>'Grade 6 Boys'!G12</f>
        <v>33.76000000000003</v>
      </c>
      <c r="J13">
        <f>'Grade 7 Girls'!G12</f>
        <v>0</v>
      </c>
      <c r="K13">
        <f>'Grade 7 Boys'!G12</f>
        <v>0</v>
      </c>
      <c r="L13">
        <f>'Grade 8 Girls'!G12</f>
        <v>0</v>
      </c>
      <c r="M13">
        <f>'Grade 8 Boys'!G12</f>
        <v>0</v>
      </c>
      <c r="N13">
        <f>'Grade 9 Girls'!G12</f>
        <v>0</v>
      </c>
      <c r="O13">
        <f>'Grade 9 Boys'!G12</f>
        <v>0</v>
      </c>
      <c r="P13">
        <f t="shared" si="3"/>
        <v>109.16000000000001</v>
      </c>
      <c r="R13" s="7" t="s">
        <v>16</v>
      </c>
      <c r="S13" s="1" t="s">
        <v>17</v>
      </c>
      <c r="V13" s="7" t="s">
        <v>16</v>
      </c>
      <c r="W13" s="6">
        <f t="shared" si="1"/>
        <v>2826.829999999999</v>
      </c>
      <c r="X13" s="7" t="s">
        <v>16</v>
      </c>
      <c r="Y13" s="35">
        <f t="shared" si="0"/>
        <v>1220.8099999999997</v>
      </c>
      <c r="Z13" s="7" t="s">
        <v>16</v>
      </c>
      <c r="AA13" s="34">
        <f t="shared" si="2"/>
        <v>1606.02</v>
      </c>
    </row>
    <row r="14" spans="1:27" ht="15.75">
      <c r="A14" s="7" t="s">
        <v>16</v>
      </c>
      <c r="B14">
        <f>'Grade 3 Girls'!G13</f>
        <v>432</v>
      </c>
      <c r="C14">
        <f>'Grade 3 Boys'!G13</f>
        <v>326.9000000000001</v>
      </c>
      <c r="D14">
        <f>'Grade 4 Girls'!G13</f>
        <v>270.72999999999956</v>
      </c>
      <c r="E14">
        <f>'Grade 4 Boys'!G13</f>
        <v>598.6999999999999</v>
      </c>
      <c r="F14">
        <f>'Grade 5 Girls'!G13</f>
        <v>339.84000000000003</v>
      </c>
      <c r="G14">
        <f>'Grade 5 Boys'!G13</f>
        <v>468.89999999999975</v>
      </c>
      <c r="H14">
        <f>'Grade 6 Girls'!G13</f>
        <v>178.23999999999995</v>
      </c>
      <c r="I14">
        <f>'Grade 6 Boys'!G13</f>
        <v>211.5200000000001</v>
      </c>
      <c r="J14">
        <f>'Grade 7 Girls'!G13</f>
        <v>248</v>
      </c>
      <c r="K14">
        <f>'Grade 7 Boys'!G13</f>
        <v>66.43999999999994</v>
      </c>
      <c r="L14">
        <f>'Grade 8 Girls'!G13</f>
        <v>129.59999999999997</v>
      </c>
      <c r="M14">
        <f>'Grade 8 Boys'!G13</f>
        <v>262.6</v>
      </c>
      <c r="N14">
        <f>'Grade 9 Girls'!G13</f>
        <v>205.72000000000003</v>
      </c>
      <c r="O14">
        <f>'Grade 9 Boys'!G13</f>
        <v>370.29</v>
      </c>
      <c r="P14">
        <f t="shared" si="3"/>
        <v>4109.479999999999</v>
      </c>
      <c r="R14" s="7" t="s">
        <v>73</v>
      </c>
      <c r="S14" s="1" t="s">
        <v>66</v>
      </c>
      <c r="V14" s="6" t="s">
        <v>72</v>
      </c>
      <c r="W14" s="6">
        <f t="shared" si="1"/>
        <v>721.1800000000001</v>
      </c>
      <c r="X14" s="7" t="s">
        <v>72</v>
      </c>
      <c r="Y14" s="34">
        <f t="shared" si="0"/>
        <v>332.55999999999995</v>
      </c>
      <c r="Z14" s="7" t="s">
        <v>72</v>
      </c>
      <c r="AA14" s="34">
        <f t="shared" si="2"/>
        <v>388.62000000000006</v>
      </c>
    </row>
    <row r="15" spans="1:27" ht="18.75">
      <c r="A15" s="7" t="s">
        <v>72</v>
      </c>
      <c r="B15">
        <f>'Grade 3 Girls'!G14</f>
        <v>72</v>
      </c>
      <c r="C15">
        <f>'Grade 3 Boys'!G14</f>
        <v>0</v>
      </c>
      <c r="D15">
        <f>'Grade 4 Girls'!G14</f>
        <v>130.27999999999997</v>
      </c>
      <c r="E15">
        <f>'Grade 4 Boys'!G14</f>
        <v>257.65999999999997</v>
      </c>
      <c r="F15">
        <f>'Grade 5 Girls'!G14</f>
        <v>0</v>
      </c>
      <c r="G15">
        <f>'Grade 5 Boys'!G14</f>
        <v>0</v>
      </c>
      <c r="H15">
        <f>'Grade 6 Girls'!G14</f>
        <v>130.27999999999997</v>
      </c>
      <c r="I15">
        <f>'Grade 6 Boys'!G14</f>
        <v>130.9600000000001</v>
      </c>
      <c r="J15">
        <f>'Grade 7 Girls'!G14</f>
        <v>0</v>
      </c>
      <c r="K15">
        <f>'Grade 7 Boys'!G14</f>
        <v>193.81999999999994</v>
      </c>
      <c r="L15">
        <f>'Grade 8 Girls'!G14</f>
        <v>0</v>
      </c>
      <c r="M15">
        <f>'Grade 8 Boys'!G14</f>
        <v>0</v>
      </c>
      <c r="N15">
        <f>'Grade 9 Girls'!G14</f>
        <v>0</v>
      </c>
      <c r="O15">
        <f>'Grade 9 Boys'!G14</f>
        <v>0</v>
      </c>
      <c r="P15">
        <f t="shared" si="3"/>
        <v>915</v>
      </c>
      <c r="V15" s="10" t="s">
        <v>68</v>
      </c>
      <c r="W15" s="10">
        <f>SUM(W2:W14)</f>
        <v>16767.859999999993</v>
      </c>
      <c r="X15" s="11" t="s">
        <v>68</v>
      </c>
      <c r="Y15" s="10">
        <f>SUM(Y2:Y14)</f>
        <v>7486.169999999995</v>
      </c>
      <c r="Z15" s="11" t="s">
        <v>68</v>
      </c>
      <c r="AA15" s="10">
        <f>SUM(AA2:AA14)</f>
        <v>9281.689999999999</v>
      </c>
    </row>
    <row r="16" spans="15:28" ht="18.75">
      <c r="O16" s="9" t="s">
        <v>69</v>
      </c>
      <c r="P16" s="9">
        <f>SUM(P3:P15)</f>
        <v>23319.499999999993</v>
      </c>
      <c r="V16" s="10" t="s">
        <v>68</v>
      </c>
      <c r="W16" s="10">
        <f>SUM(B3:I15)</f>
        <v>16767.859999999993</v>
      </c>
      <c r="X16" s="11" t="s">
        <v>68</v>
      </c>
      <c r="Y16" s="10">
        <f>SUM(B3:B15)+SUM(D3:D15)+SUM(F3:F15)+SUM(H3:H15)</f>
        <v>7486.169999999995</v>
      </c>
      <c r="Z16" s="11" t="s">
        <v>68</v>
      </c>
      <c r="AA16" s="10">
        <f>SUM(C3:C15)+SUM(E3:E15)+SUM(G3:G15)+SUM(I3:I15)</f>
        <v>9281.689999999997</v>
      </c>
      <c r="AB16" s="6"/>
    </row>
    <row r="17" spans="15:28" ht="15.75">
      <c r="O17" s="9" t="s">
        <v>70</v>
      </c>
      <c r="P17" s="9">
        <f>SUM('Grade 3 Girls'!G17,'Grade 3 Boys'!G17,'Grade 4 Girls'!G17,'Grade 4 Boys'!G17,'Grade 5 Girls'!G17,'Grade 5 Boys'!G17,'Grade 6 Girls'!G17,'Grade 6 Boys'!G17,'Grade 7 Girls'!G17,'Grade 7 Boys'!G17,'Grade 8 Girls'!G17,'Grade 8 Boys'!G17,'Grade 9 Girls'!G17,'Grade 9 Boys'!G17)</f>
        <v>23319.499999999993</v>
      </c>
      <c r="AB17" s="6"/>
    </row>
    <row r="18" spans="1:28" ht="24" thickBot="1">
      <c r="A18" s="27" t="s">
        <v>63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N18" s="4" t="s">
        <v>64</v>
      </c>
      <c r="V18" s="6" t="s">
        <v>2</v>
      </c>
      <c r="W18" s="6" t="s">
        <v>41</v>
      </c>
      <c r="X18" s="15" t="s">
        <v>2</v>
      </c>
      <c r="Y18" s="15" t="s">
        <v>47</v>
      </c>
      <c r="Z18" s="15" t="s">
        <v>2</v>
      </c>
      <c r="AA18" s="15" t="s">
        <v>48</v>
      </c>
      <c r="AB18" s="6"/>
    </row>
    <row r="19" spans="1:28" ht="21.75" thickBot="1">
      <c r="A19" s="28" t="s">
        <v>49</v>
      </c>
      <c r="B19" s="29"/>
      <c r="C19" s="30"/>
      <c r="D19" s="31" t="s">
        <v>50</v>
      </c>
      <c r="E19" s="32"/>
      <c r="F19" s="33"/>
      <c r="G19" s="28" t="s">
        <v>51</v>
      </c>
      <c r="H19" s="29"/>
      <c r="I19" s="30"/>
      <c r="J19" s="31" t="s">
        <v>52</v>
      </c>
      <c r="K19" s="32"/>
      <c r="L19" s="33"/>
      <c r="N19" s="24" t="s">
        <v>71</v>
      </c>
      <c r="O19" s="25"/>
      <c r="P19" s="26"/>
      <c r="Q19" s="3"/>
      <c r="V19" s="7" t="s">
        <v>46</v>
      </c>
      <c r="W19" s="6">
        <f>SUM(J3:O3)</f>
        <v>168</v>
      </c>
      <c r="X19" s="7" t="s">
        <v>46</v>
      </c>
      <c r="Y19" s="35">
        <f>SUM(J3,L3,N3)</f>
        <v>168</v>
      </c>
      <c r="Z19" s="7" t="s">
        <v>46</v>
      </c>
      <c r="AA19" s="35">
        <f>SUM(K3,M3,O3)</f>
        <v>0</v>
      </c>
      <c r="AB19" s="6"/>
    </row>
    <row r="20" spans="1:28" ht="21.75" thickBot="1">
      <c r="A20" s="14" t="s">
        <v>53</v>
      </c>
      <c r="B20" s="5" t="s">
        <v>42</v>
      </c>
      <c r="C20" s="16">
        <v>1630.349999999999</v>
      </c>
      <c r="D20" s="14" t="s">
        <v>53</v>
      </c>
      <c r="E20" s="5" t="s">
        <v>42</v>
      </c>
      <c r="F20" s="16">
        <v>2188.469999999999</v>
      </c>
      <c r="G20" s="14" t="s">
        <v>53</v>
      </c>
      <c r="H20" s="5" t="s">
        <v>16</v>
      </c>
      <c r="I20" s="16">
        <v>583.3199999999999</v>
      </c>
      <c r="J20" s="14" t="s">
        <v>53</v>
      </c>
      <c r="K20" s="5" t="s">
        <v>11</v>
      </c>
      <c r="L20" s="16">
        <v>1050.1899999999998</v>
      </c>
      <c r="O20" s="1"/>
      <c r="V20" s="7" t="s">
        <v>7</v>
      </c>
      <c r="W20" s="6">
        <f aca="true" t="shared" si="4" ref="W20:W31">SUM(J4:O4)</f>
        <v>0</v>
      </c>
      <c r="X20" s="7" t="s">
        <v>7</v>
      </c>
      <c r="Y20" s="35">
        <f aca="true" t="shared" si="5" ref="Y20:Y29">SUM(J4,L4,N4)</f>
        <v>0</v>
      </c>
      <c r="Z20" s="7" t="s">
        <v>7</v>
      </c>
      <c r="AA20" s="35">
        <f aca="true" t="shared" si="6" ref="AA20:AA29">SUM(K4,M4,O4)</f>
        <v>0</v>
      </c>
      <c r="AB20" s="6"/>
    </row>
    <row r="21" spans="1:28" ht="21.75" thickBot="1">
      <c r="A21" s="2" t="s">
        <v>54</v>
      </c>
      <c r="B21" s="5" t="s">
        <v>16</v>
      </c>
      <c r="C21" s="16">
        <v>1220.8099999999997</v>
      </c>
      <c r="D21" s="14" t="s">
        <v>54</v>
      </c>
      <c r="E21" s="5" t="s">
        <v>16</v>
      </c>
      <c r="F21" s="16">
        <v>1606.02</v>
      </c>
      <c r="G21" s="14" t="s">
        <v>54</v>
      </c>
      <c r="H21" s="5" t="s">
        <v>11</v>
      </c>
      <c r="I21" s="16">
        <v>508.79999999999995</v>
      </c>
      <c r="J21" s="14" t="s">
        <v>54</v>
      </c>
      <c r="K21" s="5" t="s">
        <v>44</v>
      </c>
      <c r="L21" s="16">
        <v>703.34</v>
      </c>
      <c r="O21" s="1"/>
      <c r="S21" s="1"/>
      <c r="V21" s="7" t="s">
        <v>6</v>
      </c>
      <c r="W21" s="6">
        <f t="shared" si="4"/>
        <v>203.13000000000008</v>
      </c>
      <c r="X21" s="7" t="s">
        <v>6</v>
      </c>
      <c r="Y21" s="35">
        <f t="shared" si="5"/>
        <v>0</v>
      </c>
      <c r="Z21" s="7" t="s">
        <v>6</v>
      </c>
      <c r="AA21" s="35">
        <f t="shared" si="6"/>
        <v>203.13000000000008</v>
      </c>
      <c r="AB21" s="6"/>
    </row>
    <row r="22" spans="1:28" ht="21.75" thickBot="1">
      <c r="A22" s="2" t="s">
        <v>55</v>
      </c>
      <c r="B22" s="5" t="s">
        <v>9</v>
      </c>
      <c r="C22" s="16">
        <v>1020.2599999999986</v>
      </c>
      <c r="D22" s="14" t="s">
        <v>55</v>
      </c>
      <c r="E22" s="5" t="s">
        <v>46</v>
      </c>
      <c r="F22" s="16">
        <v>1201.5099999999995</v>
      </c>
      <c r="G22" s="14" t="s">
        <v>55</v>
      </c>
      <c r="H22" s="5" t="s">
        <v>9</v>
      </c>
      <c r="I22" s="16">
        <v>473.15999999999997</v>
      </c>
      <c r="J22" s="14" t="s">
        <v>55</v>
      </c>
      <c r="K22" s="5" t="s">
        <v>16</v>
      </c>
      <c r="L22" s="16">
        <v>699.3299999999999</v>
      </c>
      <c r="O22" s="1"/>
      <c r="S22" s="1"/>
      <c r="V22" s="7" t="s">
        <v>9</v>
      </c>
      <c r="W22" s="6">
        <f t="shared" si="4"/>
        <v>1048.0899999999997</v>
      </c>
      <c r="X22" s="7" t="s">
        <v>9</v>
      </c>
      <c r="Y22" s="36">
        <f t="shared" si="5"/>
        <v>473.15999999999997</v>
      </c>
      <c r="Z22" s="7" t="s">
        <v>9</v>
      </c>
      <c r="AA22" s="35">
        <f t="shared" si="6"/>
        <v>574.9299999999998</v>
      </c>
      <c r="AB22" s="6"/>
    </row>
    <row r="23" spans="1:28" ht="21.75" thickBot="1">
      <c r="A23" s="2" t="s">
        <v>56</v>
      </c>
      <c r="B23" s="5" t="s">
        <v>12</v>
      </c>
      <c r="C23" s="16">
        <v>764.169999999999</v>
      </c>
      <c r="D23" s="14" t="s">
        <v>56</v>
      </c>
      <c r="E23" s="5" t="s">
        <v>14</v>
      </c>
      <c r="F23" s="16">
        <v>981.44</v>
      </c>
      <c r="G23" s="14" t="s">
        <v>56</v>
      </c>
      <c r="H23" s="5" t="s">
        <v>14</v>
      </c>
      <c r="I23" s="16">
        <v>288</v>
      </c>
      <c r="J23" s="14" t="s">
        <v>56</v>
      </c>
      <c r="K23" s="5" t="s">
        <v>9</v>
      </c>
      <c r="L23" s="16">
        <v>574.9299999999998</v>
      </c>
      <c r="O23" s="1"/>
      <c r="S23" s="1"/>
      <c r="V23" s="7" t="s">
        <v>12</v>
      </c>
      <c r="W23" s="6">
        <f t="shared" si="4"/>
        <v>218.75</v>
      </c>
      <c r="X23" s="7" t="s">
        <v>12</v>
      </c>
      <c r="Y23" s="35">
        <f>SUM(J7,L7,N7)</f>
        <v>218.75</v>
      </c>
      <c r="Z23" s="7" t="s">
        <v>12</v>
      </c>
      <c r="AA23" s="35">
        <f t="shared" si="6"/>
        <v>0</v>
      </c>
      <c r="AB23" s="6"/>
    </row>
    <row r="24" spans="1:28" ht="21.75" thickBot="1">
      <c r="A24" s="2" t="s">
        <v>57</v>
      </c>
      <c r="B24" s="5" t="s">
        <v>14</v>
      </c>
      <c r="C24" s="16">
        <v>709.7199999999999</v>
      </c>
      <c r="D24" s="14" t="s">
        <v>57</v>
      </c>
      <c r="E24" s="5" t="s">
        <v>7</v>
      </c>
      <c r="F24" s="16">
        <v>953.0299999999999</v>
      </c>
      <c r="G24" s="14" t="s">
        <v>57</v>
      </c>
      <c r="H24" s="5" t="s">
        <v>44</v>
      </c>
      <c r="I24" s="16">
        <v>272</v>
      </c>
      <c r="J24" s="14" t="s">
        <v>57</v>
      </c>
      <c r="K24" s="5" t="s">
        <v>42</v>
      </c>
      <c r="L24" s="16">
        <v>246.85999999999981</v>
      </c>
      <c r="O24" s="1"/>
      <c r="S24" s="1"/>
      <c r="V24" s="7" t="s">
        <v>44</v>
      </c>
      <c r="W24" s="6">
        <f t="shared" si="4"/>
        <v>975.34</v>
      </c>
      <c r="X24" s="7" t="s">
        <v>44</v>
      </c>
      <c r="Y24" s="35">
        <f t="shared" si="5"/>
        <v>272</v>
      </c>
      <c r="Z24" s="7" t="s">
        <v>44</v>
      </c>
      <c r="AA24" s="35">
        <f>SUM(K8,M8,O8)</f>
        <v>703.34</v>
      </c>
      <c r="AB24" s="6"/>
    </row>
    <row r="25" spans="1:28" ht="21.75" thickBot="1">
      <c r="A25" s="2" t="s">
        <v>58</v>
      </c>
      <c r="B25" s="5" t="s">
        <v>7</v>
      </c>
      <c r="C25" s="16">
        <v>669.9299999999997</v>
      </c>
      <c r="D25" s="14" t="s">
        <v>58</v>
      </c>
      <c r="E25" s="5" t="s">
        <v>44</v>
      </c>
      <c r="F25" s="16">
        <v>819.1099999999998</v>
      </c>
      <c r="G25" s="14" t="s">
        <v>58</v>
      </c>
      <c r="H25" s="5" t="s">
        <v>42</v>
      </c>
      <c r="I25" s="16">
        <v>224</v>
      </c>
      <c r="J25" s="14" t="s">
        <v>58</v>
      </c>
      <c r="K25" s="5" t="s">
        <v>6</v>
      </c>
      <c r="L25" s="16">
        <v>203.13000000000008</v>
      </c>
      <c r="O25" s="1"/>
      <c r="S25" s="1"/>
      <c r="V25" s="7" t="s">
        <v>11</v>
      </c>
      <c r="W25" s="6">
        <f t="shared" si="4"/>
        <v>1558.9899999999998</v>
      </c>
      <c r="X25" s="7" t="s">
        <v>11</v>
      </c>
      <c r="Y25" s="35">
        <f t="shared" si="5"/>
        <v>508.79999999999995</v>
      </c>
      <c r="Z25" s="7" t="s">
        <v>11</v>
      </c>
      <c r="AA25" s="35">
        <f t="shared" si="6"/>
        <v>1050.1899999999998</v>
      </c>
      <c r="AB25" s="6"/>
    </row>
    <row r="26" spans="1:28" ht="21.75" thickBot="1">
      <c r="A26" s="2" t="s">
        <v>59</v>
      </c>
      <c r="B26" s="5" t="s">
        <v>46</v>
      </c>
      <c r="C26" s="16">
        <v>643.9099999999992</v>
      </c>
      <c r="D26" s="14" t="s">
        <v>59</v>
      </c>
      <c r="E26" s="5" t="s">
        <v>9</v>
      </c>
      <c r="F26" s="16">
        <v>733.8099999999994</v>
      </c>
      <c r="G26" s="14" t="s">
        <v>59</v>
      </c>
      <c r="H26" s="5" t="s">
        <v>12</v>
      </c>
      <c r="I26" s="16">
        <v>218.75</v>
      </c>
      <c r="J26" s="14" t="s">
        <v>59</v>
      </c>
      <c r="K26" s="5" t="s">
        <v>72</v>
      </c>
      <c r="L26" s="16">
        <v>193.81999999999994</v>
      </c>
      <c r="O26" s="1"/>
      <c r="S26" s="1"/>
      <c r="V26" s="7" t="s">
        <v>14</v>
      </c>
      <c r="W26" s="6">
        <f t="shared" si="4"/>
        <v>432.01</v>
      </c>
      <c r="X26" s="7" t="s">
        <v>14</v>
      </c>
      <c r="Y26" s="35">
        <f t="shared" si="5"/>
        <v>288</v>
      </c>
      <c r="Z26" s="7" t="s">
        <v>14</v>
      </c>
      <c r="AA26" s="35">
        <f t="shared" si="6"/>
        <v>144.01000000000002</v>
      </c>
      <c r="AB26" s="6"/>
    </row>
    <row r="27" spans="1:28" ht="21.75" thickBot="1">
      <c r="A27" s="2" t="s">
        <v>60</v>
      </c>
      <c r="B27" s="5" t="s">
        <v>44</v>
      </c>
      <c r="C27" s="16">
        <v>419.05999999999995</v>
      </c>
      <c r="D27" s="14" t="s">
        <v>60</v>
      </c>
      <c r="E27" s="5" t="s">
        <v>72</v>
      </c>
      <c r="F27" s="16">
        <v>388.62000000000006</v>
      </c>
      <c r="G27" s="14" t="s">
        <v>60</v>
      </c>
      <c r="H27" s="5" t="s">
        <v>46</v>
      </c>
      <c r="I27" s="16">
        <v>168</v>
      </c>
      <c r="J27" s="14" t="s">
        <v>60</v>
      </c>
      <c r="K27" s="5" t="s">
        <v>14</v>
      </c>
      <c r="L27" s="16">
        <v>144.01000000000002</v>
      </c>
      <c r="O27" s="1"/>
      <c r="S27" s="1"/>
      <c r="V27" s="7" t="s">
        <v>20</v>
      </c>
      <c r="W27" s="6">
        <f t="shared" si="4"/>
        <v>0</v>
      </c>
      <c r="X27" s="7" t="s">
        <v>20</v>
      </c>
      <c r="Y27" s="35">
        <f t="shared" si="5"/>
        <v>0</v>
      </c>
      <c r="Z27" s="7" t="s">
        <v>20</v>
      </c>
      <c r="AA27" s="35">
        <f t="shared" si="6"/>
        <v>0</v>
      </c>
      <c r="AB27" s="6"/>
    </row>
    <row r="28" spans="1:28" ht="21.75" thickBot="1">
      <c r="A28" s="8" t="s">
        <v>61</v>
      </c>
      <c r="B28" s="5" t="s">
        <v>72</v>
      </c>
      <c r="C28" s="16">
        <v>332.55999999999995</v>
      </c>
      <c r="D28" s="14" t="s">
        <v>61</v>
      </c>
      <c r="E28" s="5" t="s">
        <v>6</v>
      </c>
      <c r="F28" s="16">
        <v>375.9200000000002</v>
      </c>
      <c r="G28" s="14"/>
      <c r="H28" s="5"/>
      <c r="I28" s="16"/>
      <c r="J28" s="14"/>
      <c r="K28" s="5"/>
      <c r="L28" s="16"/>
      <c r="S28" s="1"/>
      <c r="V28" s="7" t="s">
        <v>42</v>
      </c>
      <c r="W28" s="6">
        <f t="shared" si="4"/>
        <v>470.85999999999984</v>
      </c>
      <c r="X28" s="7" t="s">
        <v>42</v>
      </c>
      <c r="Y28" s="35">
        <f t="shared" si="5"/>
        <v>224</v>
      </c>
      <c r="Z28" s="7" t="s">
        <v>42</v>
      </c>
      <c r="AA28" s="35">
        <f t="shared" si="6"/>
        <v>246.85999999999981</v>
      </c>
      <c r="AB28" s="6"/>
    </row>
    <row r="29" spans="1:27" ht="21.75" thickBot="1">
      <c r="A29" s="2" t="s">
        <v>62</v>
      </c>
      <c r="B29" s="5" t="s">
        <v>22</v>
      </c>
      <c r="C29" s="16">
        <v>75.39999999999998</v>
      </c>
      <c r="D29" s="14" t="s">
        <v>62</v>
      </c>
      <c r="E29" s="5" t="s">
        <v>22</v>
      </c>
      <c r="F29" s="16">
        <v>33.76000000000003</v>
      </c>
      <c r="G29" s="14"/>
      <c r="H29" s="5"/>
      <c r="I29" s="16"/>
      <c r="J29" s="14"/>
      <c r="K29" s="5"/>
      <c r="L29" s="16"/>
      <c r="S29" s="1"/>
      <c r="V29" s="7" t="s">
        <v>22</v>
      </c>
      <c r="W29" s="6">
        <f t="shared" si="4"/>
        <v>0</v>
      </c>
      <c r="X29" s="7" t="s">
        <v>22</v>
      </c>
      <c r="Y29" s="35">
        <f t="shared" si="5"/>
        <v>0</v>
      </c>
      <c r="Z29" s="7" t="s">
        <v>22</v>
      </c>
      <c r="AA29" s="35">
        <f t="shared" si="6"/>
        <v>0</v>
      </c>
    </row>
    <row r="30" spans="1:27" ht="21.75" thickBot="1">
      <c r="A30" s="2"/>
      <c r="B30" s="5"/>
      <c r="C30" s="16"/>
      <c r="D30" s="14"/>
      <c r="E30" s="5"/>
      <c r="F30" s="16"/>
      <c r="G30" s="14"/>
      <c r="H30" s="5"/>
      <c r="I30" s="16"/>
      <c r="J30" s="14"/>
      <c r="K30" s="5"/>
      <c r="L30" s="16"/>
      <c r="S30" s="1"/>
      <c r="V30" s="7" t="s">
        <v>16</v>
      </c>
      <c r="W30" s="6">
        <f t="shared" si="4"/>
        <v>1282.6499999999999</v>
      </c>
      <c r="X30" s="7" t="s">
        <v>16</v>
      </c>
      <c r="Y30" s="35">
        <f>SUM(J14,L14,N14)</f>
        <v>583.3199999999999</v>
      </c>
      <c r="Z30" s="7" t="s">
        <v>16</v>
      </c>
      <c r="AA30" s="36">
        <f>SUM(K14,M14,O14)</f>
        <v>699.3299999999999</v>
      </c>
    </row>
    <row r="31" spans="1:27" ht="21.75" thickBot="1">
      <c r="A31" s="2"/>
      <c r="B31" s="5"/>
      <c r="C31" s="16"/>
      <c r="D31" s="14"/>
      <c r="E31" s="5"/>
      <c r="F31" s="16"/>
      <c r="G31" s="14"/>
      <c r="H31" s="5"/>
      <c r="I31" s="16"/>
      <c r="J31" s="14" t="s">
        <v>65</v>
      </c>
      <c r="K31" s="5" t="s">
        <v>20</v>
      </c>
      <c r="L31" s="16">
        <v>0</v>
      </c>
      <c r="S31" s="1"/>
      <c r="V31" s="6" t="s">
        <v>72</v>
      </c>
      <c r="W31" s="6">
        <f t="shared" si="4"/>
        <v>193.81999999999994</v>
      </c>
      <c r="X31" s="6" t="s">
        <v>72</v>
      </c>
      <c r="Y31" s="34">
        <f>SUM(J15,L15,N15)</f>
        <v>0</v>
      </c>
      <c r="Z31" s="6" t="s">
        <v>72</v>
      </c>
      <c r="AA31" s="34">
        <f>SUM(K15,M15,O15)</f>
        <v>193.81999999999994</v>
      </c>
    </row>
    <row r="32" spans="1:27" ht="21.75" thickBot="1">
      <c r="A32" s="20"/>
      <c r="B32" s="18"/>
      <c r="C32" s="19"/>
      <c r="D32" s="17"/>
      <c r="E32" s="18"/>
      <c r="F32" s="19"/>
      <c r="G32" s="17"/>
      <c r="H32" s="18"/>
      <c r="I32" s="19"/>
      <c r="J32" s="17" t="s">
        <v>67</v>
      </c>
      <c r="K32" s="18" t="s">
        <v>22</v>
      </c>
      <c r="L32" s="19">
        <v>0</v>
      </c>
      <c r="R32" s="1"/>
      <c r="V32" s="10" t="s">
        <v>68</v>
      </c>
      <c r="W32" s="10">
        <f>SUM(W19:W31)</f>
        <v>6551.6399999999985</v>
      </c>
      <c r="X32" s="10" t="s">
        <v>68</v>
      </c>
      <c r="Y32" s="21">
        <f>SUM(Y19:Y31)</f>
        <v>2736.0299999999997</v>
      </c>
      <c r="Z32" s="10" t="s">
        <v>68</v>
      </c>
      <c r="AA32" s="10">
        <f>SUM(AA19:AA31)</f>
        <v>3815.6099999999997</v>
      </c>
    </row>
    <row r="33" spans="22:27" ht="18.75">
      <c r="V33" s="10" t="s">
        <v>68</v>
      </c>
      <c r="W33" s="10">
        <f>SUM(J3:O15)</f>
        <v>6551.64</v>
      </c>
      <c r="X33" s="10" t="s">
        <v>68</v>
      </c>
      <c r="Y33" s="10">
        <f>SUM(J3:J15)+SUM(L3:L15)+SUM(N3:N15)</f>
        <v>2736.03</v>
      </c>
      <c r="Z33" s="10" t="s">
        <v>68</v>
      </c>
      <c r="AA33" s="10">
        <f>SUM(K3:K15)+SUM(M3:M15)+SUM(O3:O15)</f>
        <v>3815.61</v>
      </c>
    </row>
    <row r="34" spans="22:27" ht="18.75">
      <c r="V34" s="10"/>
      <c r="W34" s="10"/>
      <c r="X34" s="10"/>
      <c r="Y34" s="10"/>
      <c r="Z34" s="10"/>
      <c r="AA34" s="10"/>
    </row>
  </sheetData>
  <sheetProtection/>
  <mergeCells count="6">
    <mergeCell ref="N19:P19"/>
    <mergeCell ref="A18:L18"/>
    <mergeCell ref="A19:C19"/>
    <mergeCell ref="G19:I19"/>
    <mergeCell ref="D19:F19"/>
    <mergeCell ref="J19:L19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9">
      <selection activeCell="G18" sqref="G18"/>
    </sheetView>
  </sheetViews>
  <sheetFormatPr defaultColWidth="11.00390625" defaultRowHeight="15.75"/>
  <cols>
    <col min="1" max="1" width="6.375" style="0" customWidth="1"/>
    <col min="2" max="2" width="49.00390625" style="0" customWidth="1"/>
    <col min="3" max="4" width="11.00390625" style="0" customWidth="1"/>
    <col min="5" max="5" width="11.375" style="0" bestFit="1" customWidth="1"/>
  </cols>
  <sheetData>
    <row r="1" spans="1:10" ht="15.75">
      <c r="A1" t="s">
        <v>0</v>
      </c>
      <c r="B1" t="s">
        <v>1</v>
      </c>
      <c r="C1" t="s">
        <v>2</v>
      </c>
      <c r="D1" t="s">
        <v>3</v>
      </c>
      <c r="E1" s="12"/>
      <c r="F1" t="s">
        <v>2</v>
      </c>
      <c r="G1" t="s">
        <v>4</v>
      </c>
      <c r="H1" s="22" t="s">
        <v>76</v>
      </c>
      <c r="I1" s="22"/>
      <c r="J1" t="s">
        <v>5</v>
      </c>
    </row>
    <row r="2" spans="1:11" ht="15.75">
      <c r="A2">
        <v>1</v>
      </c>
      <c r="B2" s="1" t="s">
        <v>90</v>
      </c>
      <c r="C2" s="1" t="s">
        <v>42</v>
      </c>
      <c r="D2" s="1">
        <v>144</v>
      </c>
      <c r="E2" s="1"/>
      <c r="F2" s="7" t="s">
        <v>46</v>
      </c>
      <c r="H2" s="22">
        <f>144/22</f>
        <v>6.545454545454546</v>
      </c>
      <c r="I2" s="22"/>
      <c r="J2" s="1" t="s">
        <v>46</v>
      </c>
      <c r="K2" t="s">
        <v>19</v>
      </c>
    </row>
    <row r="3" spans="1:11" ht="15.75">
      <c r="A3">
        <v>2</v>
      </c>
      <c r="B3" s="1" t="s">
        <v>91</v>
      </c>
      <c r="C3" s="1" t="s">
        <v>42</v>
      </c>
      <c r="D3" s="1">
        <f>D2-6.55</f>
        <v>137.45</v>
      </c>
      <c r="E3" s="1"/>
      <c r="F3" s="7" t="s">
        <v>7</v>
      </c>
      <c r="G3">
        <f>D4+D7+D10+D16+D17</f>
        <v>431.8</v>
      </c>
      <c r="J3" t="s">
        <v>7</v>
      </c>
      <c r="K3" t="s">
        <v>8</v>
      </c>
    </row>
    <row r="4" spans="1:11" ht="15.75">
      <c r="A4">
        <v>3</v>
      </c>
      <c r="B4" s="1" t="s">
        <v>92</v>
      </c>
      <c r="C4" s="1" t="s">
        <v>7</v>
      </c>
      <c r="D4" s="1">
        <f aca="true" t="shared" si="0" ref="D4:D23">D3-6.55</f>
        <v>130.89999999999998</v>
      </c>
      <c r="E4" s="1"/>
      <c r="F4" s="7" t="s">
        <v>6</v>
      </c>
      <c r="J4" t="s">
        <v>6</v>
      </c>
      <c r="K4" t="s">
        <v>24</v>
      </c>
    </row>
    <row r="5" spans="1:11" ht="15.75">
      <c r="A5">
        <v>4</v>
      </c>
      <c r="B5" s="1" t="s">
        <v>93</v>
      </c>
      <c r="C5" s="1" t="s">
        <v>42</v>
      </c>
      <c r="D5" s="1">
        <f t="shared" si="0"/>
        <v>124.34999999999998</v>
      </c>
      <c r="E5" s="1"/>
      <c r="F5" s="7" t="s">
        <v>9</v>
      </c>
      <c r="J5" t="s">
        <v>9</v>
      </c>
      <c r="K5" t="s">
        <v>10</v>
      </c>
    </row>
    <row r="6" spans="1:11" ht="15.75">
      <c r="A6">
        <v>5</v>
      </c>
      <c r="B6" s="1" t="s">
        <v>94</v>
      </c>
      <c r="C6" s="1" t="s">
        <v>16</v>
      </c>
      <c r="D6" s="1">
        <f t="shared" si="0"/>
        <v>117.79999999999998</v>
      </c>
      <c r="E6" s="1"/>
      <c r="F6" s="7" t="s">
        <v>12</v>
      </c>
      <c r="G6" s="1"/>
      <c r="J6" t="s">
        <v>44</v>
      </c>
      <c r="K6" t="s">
        <v>45</v>
      </c>
    </row>
    <row r="7" spans="1:11" ht="15.75">
      <c r="A7">
        <v>6</v>
      </c>
      <c r="B7" s="1" t="s">
        <v>95</v>
      </c>
      <c r="C7" s="1" t="s">
        <v>7</v>
      </c>
      <c r="D7" s="1">
        <f t="shared" si="0"/>
        <v>111.24999999999999</v>
      </c>
      <c r="E7" s="1"/>
      <c r="F7" s="7" t="s">
        <v>44</v>
      </c>
      <c r="J7" t="s">
        <v>12</v>
      </c>
      <c r="K7" t="s">
        <v>13</v>
      </c>
    </row>
    <row r="8" spans="1:11" ht="15.75">
      <c r="A8">
        <v>7</v>
      </c>
      <c r="B8" s="1" t="s">
        <v>96</v>
      </c>
      <c r="C8" s="1" t="s">
        <v>42</v>
      </c>
      <c r="D8" s="1">
        <f t="shared" si="0"/>
        <v>104.69999999999999</v>
      </c>
      <c r="E8" s="1"/>
      <c r="F8" s="7" t="s">
        <v>11</v>
      </c>
      <c r="J8" t="s">
        <v>11</v>
      </c>
      <c r="K8" t="s">
        <v>18</v>
      </c>
    </row>
    <row r="9" spans="1:11" ht="15.75">
      <c r="A9">
        <v>8</v>
      </c>
      <c r="B9" s="1" t="s">
        <v>97</v>
      </c>
      <c r="C9" s="1" t="s">
        <v>42</v>
      </c>
      <c r="D9" s="1">
        <f t="shared" si="0"/>
        <v>98.14999999999999</v>
      </c>
      <c r="E9" s="1"/>
      <c r="F9" s="7" t="s">
        <v>14</v>
      </c>
      <c r="J9" t="s">
        <v>14</v>
      </c>
      <c r="K9" t="s">
        <v>15</v>
      </c>
    </row>
    <row r="10" spans="1:11" ht="15.75">
      <c r="A10">
        <v>9</v>
      </c>
      <c r="B10" s="1" t="s">
        <v>98</v>
      </c>
      <c r="C10" s="1" t="s">
        <v>7</v>
      </c>
      <c r="D10" s="1">
        <f t="shared" si="0"/>
        <v>91.6</v>
      </c>
      <c r="E10" s="1"/>
      <c r="F10" s="7" t="s">
        <v>20</v>
      </c>
      <c r="J10" t="s">
        <v>20</v>
      </c>
      <c r="K10" t="s">
        <v>21</v>
      </c>
    </row>
    <row r="11" spans="1:11" ht="15.75">
      <c r="A11">
        <v>10</v>
      </c>
      <c r="B11" s="1" t="s">
        <v>99</v>
      </c>
      <c r="C11" s="1" t="s">
        <v>42</v>
      </c>
      <c r="D11" s="1">
        <f t="shared" si="0"/>
        <v>85.05</v>
      </c>
      <c r="E11" s="1"/>
      <c r="F11" s="7" t="s">
        <v>42</v>
      </c>
      <c r="G11">
        <f>D2+D3+D5+D8+D9+D11+D14+D15+D18+D20+D22</f>
        <v>896.25</v>
      </c>
      <c r="J11" t="s">
        <v>42</v>
      </c>
      <c r="K11" t="s">
        <v>43</v>
      </c>
    </row>
    <row r="12" spans="1:11" ht="15.75">
      <c r="A12">
        <v>11</v>
      </c>
      <c r="B12" s="1" t="s">
        <v>100</v>
      </c>
      <c r="C12" s="1" t="s">
        <v>16</v>
      </c>
      <c r="D12" s="1">
        <f t="shared" si="0"/>
        <v>78.5</v>
      </c>
      <c r="E12" s="1"/>
      <c r="F12" s="7" t="s">
        <v>22</v>
      </c>
      <c r="J12" t="s">
        <v>22</v>
      </c>
      <c r="K12" t="s">
        <v>23</v>
      </c>
    </row>
    <row r="13" spans="1:11" ht="15.75">
      <c r="A13">
        <v>12</v>
      </c>
      <c r="B13" s="1" t="s">
        <v>101</v>
      </c>
      <c r="C13" s="1" t="s">
        <v>16</v>
      </c>
      <c r="D13" s="1">
        <f t="shared" si="0"/>
        <v>71.95</v>
      </c>
      <c r="E13" s="1"/>
      <c r="F13" s="7" t="s">
        <v>16</v>
      </c>
      <c r="G13" s="1">
        <f>D6+D12+D13+D19+D21+D23</f>
        <v>326.9000000000001</v>
      </c>
      <c r="J13" t="s">
        <v>16</v>
      </c>
      <c r="K13" t="s">
        <v>17</v>
      </c>
    </row>
    <row r="14" spans="1:11" ht="15.75">
      <c r="A14">
        <v>13</v>
      </c>
      <c r="B14" s="1" t="s">
        <v>102</v>
      </c>
      <c r="C14" s="1" t="s">
        <v>42</v>
      </c>
      <c r="D14" s="1">
        <f t="shared" si="0"/>
        <v>65.4</v>
      </c>
      <c r="E14" s="1"/>
      <c r="F14" s="6" t="s">
        <v>72</v>
      </c>
      <c r="J14" t="s">
        <v>72</v>
      </c>
      <c r="K14" t="s">
        <v>66</v>
      </c>
    </row>
    <row r="15" spans="1:5" ht="15.75">
      <c r="A15">
        <v>14</v>
      </c>
      <c r="B15" s="1" t="s">
        <v>103</v>
      </c>
      <c r="C15" s="1" t="s">
        <v>42</v>
      </c>
      <c r="D15" s="1">
        <f t="shared" si="0"/>
        <v>58.85000000000001</v>
      </c>
      <c r="E15" s="1"/>
    </row>
    <row r="16" spans="1:5" ht="15.75">
      <c r="A16">
        <v>15</v>
      </c>
      <c r="B16" s="1" t="s">
        <v>104</v>
      </c>
      <c r="C16" s="1" t="s">
        <v>7</v>
      </c>
      <c r="D16" s="1">
        <f t="shared" si="0"/>
        <v>52.30000000000001</v>
      </c>
      <c r="E16" s="1"/>
    </row>
    <row r="17" spans="1:7" ht="15.75">
      <c r="A17">
        <v>16</v>
      </c>
      <c r="B17" s="1" t="s">
        <v>105</v>
      </c>
      <c r="C17" s="1" t="s">
        <v>7</v>
      </c>
      <c r="D17" s="1">
        <f t="shared" si="0"/>
        <v>45.750000000000014</v>
      </c>
      <c r="E17" s="1"/>
      <c r="F17" t="s">
        <v>4</v>
      </c>
      <c r="G17">
        <f>SUM(G2:G14)</f>
        <v>1654.95</v>
      </c>
    </row>
    <row r="18" spans="1:5" ht="15.75">
      <c r="A18">
        <v>17</v>
      </c>
      <c r="B18" s="1" t="s">
        <v>106</v>
      </c>
      <c r="C18" s="1" t="s">
        <v>42</v>
      </c>
      <c r="D18" s="1">
        <f t="shared" si="0"/>
        <v>39.20000000000002</v>
      </c>
      <c r="E18" s="1"/>
    </row>
    <row r="19" spans="1:5" ht="15.75">
      <c r="A19">
        <v>18</v>
      </c>
      <c r="B19" s="1" t="s">
        <v>107</v>
      </c>
      <c r="C19" s="1" t="s">
        <v>16</v>
      </c>
      <c r="D19" s="1">
        <f t="shared" si="0"/>
        <v>32.65000000000002</v>
      </c>
      <c r="E19" s="1"/>
    </row>
    <row r="20" spans="1:5" ht="15.75">
      <c r="A20">
        <v>19</v>
      </c>
      <c r="B20" s="1" t="s">
        <v>108</v>
      </c>
      <c r="C20" s="1" t="s">
        <v>42</v>
      </c>
      <c r="D20" s="1">
        <f t="shared" si="0"/>
        <v>26.10000000000002</v>
      </c>
      <c r="E20" s="1"/>
    </row>
    <row r="21" spans="1:5" ht="15.75">
      <c r="A21">
        <v>20</v>
      </c>
      <c r="B21" s="1" t="s">
        <v>109</v>
      </c>
      <c r="C21" s="1" t="s">
        <v>16</v>
      </c>
      <c r="D21" s="1">
        <f t="shared" si="0"/>
        <v>19.55000000000002</v>
      </c>
      <c r="E21" s="1"/>
    </row>
    <row r="22" spans="1:5" ht="15.75">
      <c r="A22">
        <v>21</v>
      </c>
      <c r="B22" s="1" t="s">
        <v>110</v>
      </c>
      <c r="C22" s="1" t="s">
        <v>42</v>
      </c>
      <c r="D22" s="1">
        <f t="shared" si="0"/>
        <v>13.000000000000018</v>
      </c>
      <c r="E22" s="1"/>
    </row>
    <row r="23" spans="1:5" ht="15.75">
      <c r="A23">
        <v>22</v>
      </c>
      <c r="B23" s="1" t="s">
        <v>111</v>
      </c>
      <c r="C23" s="1" t="s">
        <v>16</v>
      </c>
      <c r="D23" s="1">
        <f t="shared" si="0"/>
        <v>6.450000000000018</v>
      </c>
      <c r="E23" s="1"/>
    </row>
    <row r="24" spans="1:5" ht="15.75">
      <c r="A24">
        <v>23</v>
      </c>
      <c r="B24" s="1"/>
      <c r="C24" s="1"/>
      <c r="D24" s="1"/>
      <c r="E24" s="1"/>
    </row>
    <row r="25" spans="1:5" ht="15.75">
      <c r="A25">
        <v>24</v>
      </c>
      <c r="B25" s="1"/>
      <c r="C25" s="1"/>
      <c r="D25" s="1"/>
      <c r="E25" s="1"/>
    </row>
    <row r="26" spans="1:5" ht="15.75">
      <c r="A26">
        <v>25</v>
      </c>
      <c r="B26" s="1"/>
      <c r="C26" s="1"/>
      <c r="D26" s="1"/>
      <c r="E26" s="1"/>
    </row>
    <row r="27" spans="1:5" ht="15.75">
      <c r="A27">
        <v>26</v>
      </c>
      <c r="B27" s="1"/>
      <c r="C27" s="1"/>
      <c r="D27" s="1"/>
      <c r="E27" s="1"/>
    </row>
    <row r="28" spans="1:5" ht="15.75">
      <c r="A28">
        <v>27</v>
      </c>
      <c r="B28" s="1"/>
      <c r="C28" s="1"/>
      <c r="D28" s="1"/>
      <c r="E28" s="1"/>
    </row>
    <row r="29" spans="1:5" ht="15.75">
      <c r="A29">
        <v>28</v>
      </c>
      <c r="B29" s="1"/>
      <c r="C29" s="1"/>
      <c r="D29" s="1"/>
      <c r="E29" s="1"/>
    </row>
    <row r="30" spans="1:5" ht="15.75">
      <c r="A30">
        <v>29</v>
      </c>
      <c r="B30" s="1"/>
      <c r="C30" s="1"/>
      <c r="D30" s="1"/>
      <c r="E30" s="1"/>
    </row>
    <row r="31" spans="1:5" ht="15.75">
      <c r="A31">
        <v>30</v>
      </c>
      <c r="B31" s="1"/>
      <c r="C31" s="1"/>
      <c r="D31" s="1"/>
      <c r="E31" s="1"/>
    </row>
    <row r="32" spans="1:5" ht="15.75">
      <c r="A32">
        <v>31</v>
      </c>
      <c r="B32" s="1"/>
      <c r="C32" s="1"/>
      <c r="D32" s="1"/>
      <c r="E32" s="1"/>
    </row>
    <row r="33" spans="1:5" ht="15.75">
      <c r="A33">
        <v>32</v>
      </c>
      <c r="B33" s="1"/>
      <c r="C33" s="1"/>
      <c r="D33" s="1"/>
      <c r="E33" s="1"/>
    </row>
    <row r="34" spans="1:5" ht="15.75">
      <c r="A34">
        <v>33</v>
      </c>
      <c r="B34" s="1"/>
      <c r="C34" s="1"/>
      <c r="D34" s="1"/>
      <c r="E34" s="1"/>
    </row>
    <row r="35" spans="1:5" ht="15.75">
      <c r="A35">
        <v>34</v>
      </c>
      <c r="B35" s="1"/>
      <c r="C35" s="1"/>
      <c r="D35" s="1"/>
      <c r="E35" s="1"/>
    </row>
    <row r="36" spans="1:5" ht="15.75">
      <c r="A36">
        <v>35</v>
      </c>
      <c r="B36" s="1"/>
      <c r="C36" s="1"/>
      <c r="D36" s="1"/>
      <c r="E36" s="1"/>
    </row>
    <row r="37" spans="1:5" ht="15.75">
      <c r="A37">
        <v>36</v>
      </c>
      <c r="B37" s="1"/>
      <c r="C37" s="1"/>
      <c r="D37" s="1"/>
      <c r="E37" s="1"/>
    </row>
    <row r="38" spans="1:5" ht="15.75">
      <c r="A38">
        <v>37</v>
      </c>
      <c r="B38" s="1"/>
      <c r="C38" s="1"/>
      <c r="D38" s="1"/>
      <c r="E38" s="1"/>
    </row>
    <row r="39" spans="1:5" ht="15.75">
      <c r="A39">
        <v>38</v>
      </c>
      <c r="B39" s="1"/>
      <c r="C39" s="1"/>
      <c r="D39" s="1"/>
      <c r="E39" s="1"/>
    </row>
    <row r="40" spans="1:5" ht="15.75">
      <c r="A40">
        <v>39</v>
      </c>
      <c r="B40" s="1"/>
      <c r="C40" s="1"/>
      <c r="D40" s="1"/>
      <c r="E40" s="1"/>
    </row>
    <row r="41" spans="1:5" ht="15.75">
      <c r="A41">
        <v>40</v>
      </c>
      <c r="B41" s="1"/>
      <c r="C41" s="1"/>
      <c r="D41" s="1"/>
      <c r="E41" s="1"/>
    </row>
    <row r="42" spans="1:5" ht="15.75">
      <c r="A42">
        <v>41</v>
      </c>
      <c r="B42" s="1"/>
      <c r="C42" s="1"/>
      <c r="D42" s="1"/>
      <c r="E42" s="1"/>
    </row>
    <row r="43" spans="1:5" ht="15.75">
      <c r="A43">
        <v>42</v>
      </c>
      <c r="B43" s="1"/>
      <c r="C43" s="1"/>
      <c r="D43" s="1"/>
      <c r="E43" s="1"/>
    </row>
    <row r="44" spans="1:5" ht="15.75">
      <c r="A44">
        <v>43</v>
      </c>
      <c r="B44" s="1"/>
      <c r="C44" s="1"/>
      <c r="D44" s="1"/>
      <c r="E44" s="1"/>
    </row>
    <row r="45" spans="1:5" ht="15.75">
      <c r="A45">
        <v>44</v>
      </c>
      <c r="B45" s="1"/>
      <c r="C45" s="1"/>
      <c r="D45" s="1"/>
      <c r="E45" s="1"/>
    </row>
    <row r="46" spans="1:5" ht="15.75">
      <c r="A46">
        <v>45</v>
      </c>
      <c r="B46" s="1"/>
      <c r="C46" s="1"/>
      <c r="D46" s="1"/>
      <c r="E46" s="1"/>
    </row>
    <row r="47" spans="1:5" ht="15.75">
      <c r="A47">
        <v>46</v>
      </c>
      <c r="B47" s="1"/>
      <c r="C47" s="1"/>
      <c r="D47" s="1"/>
      <c r="E47" s="1"/>
    </row>
    <row r="48" spans="1:5" ht="15.75">
      <c r="A48">
        <v>47</v>
      </c>
      <c r="B48" s="1"/>
      <c r="C48" s="1"/>
      <c r="D48" s="1"/>
      <c r="E48" s="1"/>
    </row>
    <row r="49" spans="1:5" ht="15.75">
      <c r="A49">
        <v>48</v>
      </c>
      <c r="B49" s="1"/>
      <c r="C49" s="1"/>
      <c r="D49" s="1"/>
      <c r="E49" s="1"/>
    </row>
    <row r="50" spans="1:5" ht="15.75">
      <c r="A50">
        <v>49</v>
      </c>
      <c r="B50" s="1"/>
      <c r="C50" s="1"/>
      <c r="D50" s="1"/>
      <c r="E50" s="1"/>
    </row>
    <row r="51" spans="1:5" ht="15.75">
      <c r="A51">
        <v>50</v>
      </c>
      <c r="B51" s="1"/>
      <c r="C51" s="1"/>
      <c r="D51" s="1"/>
      <c r="E51" s="1"/>
    </row>
    <row r="52" spans="1:5" ht="15.75">
      <c r="A52">
        <v>51</v>
      </c>
      <c r="B52" s="1"/>
      <c r="C52" s="1"/>
      <c r="D52" s="1"/>
      <c r="E52" s="1"/>
    </row>
    <row r="53" spans="1:5" ht="15.75">
      <c r="A53">
        <v>52</v>
      </c>
      <c r="B53" s="1"/>
      <c r="C53" s="1"/>
      <c r="D53" s="1"/>
      <c r="E53" s="1"/>
    </row>
    <row r="54" spans="1:5" ht="15.75">
      <c r="A54">
        <v>53</v>
      </c>
      <c r="B54" s="1"/>
      <c r="C54" s="1"/>
      <c r="D54" s="1"/>
      <c r="E54" s="1"/>
    </row>
    <row r="55" spans="1:5" ht="15.75">
      <c r="A55">
        <v>54</v>
      </c>
      <c r="B55" s="1"/>
      <c r="C55" s="1"/>
      <c r="D55" s="1"/>
      <c r="E55" s="1"/>
    </row>
    <row r="56" spans="1:5" ht="15.75">
      <c r="A56">
        <v>55</v>
      </c>
      <c r="B56" s="1"/>
      <c r="C56" s="1"/>
      <c r="D56" s="1"/>
      <c r="E56" s="1"/>
    </row>
    <row r="57" spans="1:5" ht="15.75">
      <c r="A57">
        <v>56</v>
      </c>
      <c r="B57" s="1"/>
      <c r="C57" s="1"/>
      <c r="D57" s="1"/>
      <c r="E57" s="1"/>
    </row>
    <row r="58" spans="1:5" ht="15.75">
      <c r="A58">
        <v>57</v>
      </c>
      <c r="B58" s="1"/>
      <c r="C58" s="1"/>
      <c r="D58" s="1"/>
      <c r="E58" s="1"/>
    </row>
    <row r="59" spans="1:5" ht="15.75">
      <c r="A59">
        <v>58</v>
      </c>
      <c r="B59" s="1"/>
      <c r="C59" s="1"/>
      <c r="D59" s="1"/>
      <c r="E59" s="1"/>
    </row>
    <row r="60" spans="1:4" ht="15.75">
      <c r="A60">
        <v>59</v>
      </c>
      <c r="D60">
        <v>1</v>
      </c>
    </row>
    <row r="61" spans="1:4" ht="15.75">
      <c r="A61">
        <v>60</v>
      </c>
      <c r="D61">
        <v>1</v>
      </c>
    </row>
    <row r="62" spans="1:4" ht="15.75">
      <c r="A62">
        <v>61</v>
      </c>
      <c r="D62">
        <v>1</v>
      </c>
    </row>
    <row r="63" spans="1:4" ht="15.75">
      <c r="A63">
        <v>62</v>
      </c>
      <c r="D63">
        <v>1</v>
      </c>
    </row>
    <row r="64" spans="1:4" ht="15.75">
      <c r="A64">
        <v>63</v>
      </c>
      <c r="D64">
        <v>1</v>
      </c>
    </row>
    <row r="65" spans="1:4" ht="15.75">
      <c r="A65">
        <v>64</v>
      </c>
      <c r="D65">
        <v>1</v>
      </c>
    </row>
    <row r="66" spans="1:4" ht="15.75">
      <c r="A66">
        <v>65</v>
      </c>
      <c r="D66">
        <v>1</v>
      </c>
    </row>
    <row r="67" spans="1:4" ht="15.75">
      <c r="A67">
        <v>66</v>
      </c>
      <c r="D67">
        <v>1</v>
      </c>
    </row>
    <row r="68" spans="1:4" ht="15.75">
      <c r="A68">
        <v>67</v>
      </c>
      <c r="D68">
        <v>1</v>
      </c>
    </row>
    <row r="69" spans="1:4" ht="15.75">
      <c r="A69">
        <v>68</v>
      </c>
      <c r="D69">
        <v>1</v>
      </c>
    </row>
    <row r="70" spans="1:4" ht="15.75">
      <c r="A70">
        <v>69</v>
      </c>
      <c r="D70">
        <v>1</v>
      </c>
    </row>
    <row r="71" spans="1:4" ht="15.75">
      <c r="A71">
        <v>70</v>
      </c>
      <c r="D71">
        <v>1</v>
      </c>
    </row>
    <row r="72" spans="1:4" ht="15.75">
      <c r="A72">
        <v>71</v>
      </c>
      <c r="D72">
        <v>1</v>
      </c>
    </row>
    <row r="73" spans="1:4" ht="15.75">
      <c r="A73">
        <v>72</v>
      </c>
      <c r="D73">
        <v>1</v>
      </c>
    </row>
    <row r="74" spans="1:4" ht="15.75">
      <c r="A74">
        <v>73</v>
      </c>
      <c r="D74">
        <v>1</v>
      </c>
    </row>
    <row r="75" spans="1:4" ht="15.75">
      <c r="A75">
        <v>74</v>
      </c>
      <c r="D75">
        <v>1</v>
      </c>
    </row>
    <row r="76" spans="1:4" ht="15.75">
      <c r="A76">
        <v>75</v>
      </c>
      <c r="D76">
        <v>1</v>
      </c>
    </row>
    <row r="77" spans="1:4" ht="15.75">
      <c r="A77">
        <v>76</v>
      </c>
      <c r="D77">
        <v>1</v>
      </c>
    </row>
    <row r="78" spans="1:4" ht="15.75">
      <c r="A78">
        <v>77</v>
      </c>
      <c r="D78">
        <v>1</v>
      </c>
    </row>
    <row r="79" spans="1:4" ht="15.75">
      <c r="A79">
        <v>78</v>
      </c>
      <c r="D79">
        <v>1</v>
      </c>
    </row>
    <row r="80" spans="1:4" ht="15.75">
      <c r="A80">
        <v>79</v>
      </c>
      <c r="D80">
        <v>1</v>
      </c>
    </row>
    <row r="81" spans="1:4" ht="15.75">
      <c r="A81">
        <v>80</v>
      </c>
      <c r="D81">
        <v>1</v>
      </c>
    </row>
    <row r="82" spans="1:4" ht="15.75">
      <c r="A82">
        <v>81</v>
      </c>
      <c r="D82">
        <v>1</v>
      </c>
    </row>
    <row r="83" spans="1:4" ht="15.75">
      <c r="A83">
        <v>82</v>
      </c>
      <c r="D83">
        <v>1</v>
      </c>
    </row>
    <row r="84" spans="1:4" ht="15.75">
      <c r="A84">
        <v>83</v>
      </c>
      <c r="D84">
        <v>1</v>
      </c>
    </row>
    <row r="85" spans="1:4" ht="15.75">
      <c r="A85">
        <v>84</v>
      </c>
      <c r="D85">
        <v>1</v>
      </c>
    </row>
    <row r="86" spans="1:4" ht="15.75">
      <c r="A86">
        <v>85</v>
      </c>
      <c r="D86">
        <v>1</v>
      </c>
    </row>
    <row r="87" spans="1:4" ht="15.75">
      <c r="A87">
        <v>86</v>
      </c>
      <c r="D87">
        <v>1</v>
      </c>
    </row>
    <row r="88" spans="1:4" ht="15.75">
      <c r="A88">
        <v>87</v>
      </c>
      <c r="D88">
        <v>1</v>
      </c>
    </row>
    <row r="89" spans="1:4" ht="15.75">
      <c r="A89">
        <v>88</v>
      </c>
      <c r="D89">
        <v>1</v>
      </c>
    </row>
    <row r="90" spans="1:4" ht="15.75">
      <c r="A90">
        <v>89</v>
      </c>
      <c r="D90">
        <v>1</v>
      </c>
    </row>
    <row r="91" spans="1:4" ht="15.75">
      <c r="A91">
        <v>90</v>
      </c>
      <c r="D91">
        <v>1</v>
      </c>
    </row>
    <row r="92" spans="1:4" ht="15.75">
      <c r="A92">
        <v>91</v>
      </c>
      <c r="D92">
        <v>1</v>
      </c>
    </row>
    <row r="93" spans="1:4" ht="15.75">
      <c r="A93">
        <v>92</v>
      </c>
      <c r="D93">
        <v>1</v>
      </c>
    </row>
    <row r="94" spans="1:4" ht="15.75">
      <c r="A94">
        <v>93</v>
      </c>
      <c r="D94">
        <v>1</v>
      </c>
    </row>
    <row r="95" spans="1:4" ht="15.75">
      <c r="A95">
        <v>94</v>
      </c>
      <c r="D95">
        <v>1</v>
      </c>
    </row>
    <row r="96" spans="1:4" ht="15.75">
      <c r="A96">
        <v>95</v>
      </c>
      <c r="D96">
        <v>1</v>
      </c>
    </row>
    <row r="97" spans="1:4" ht="15.75">
      <c r="A97">
        <v>96</v>
      </c>
      <c r="D97">
        <v>1</v>
      </c>
    </row>
    <row r="98" spans="1:4" ht="15.75">
      <c r="A98">
        <v>97</v>
      </c>
      <c r="D98">
        <v>1</v>
      </c>
    </row>
    <row r="99" spans="1:4" ht="15.75">
      <c r="A99">
        <v>98</v>
      </c>
      <c r="D99">
        <v>1</v>
      </c>
    </row>
    <row r="100" spans="1:4" ht="15.75">
      <c r="A100">
        <v>99</v>
      </c>
      <c r="D100">
        <v>1</v>
      </c>
    </row>
    <row r="101" spans="1:4" ht="15.75">
      <c r="A101">
        <v>100</v>
      </c>
      <c r="D101">
        <v>1</v>
      </c>
    </row>
  </sheetData>
  <sheetProtection/>
  <mergeCells count="2">
    <mergeCell ref="H1:I1"/>
    <mergeCell ref="H2:I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30">
      <selection activeCell="G18" sqref="G18:G19"/>
    </sheetView>
  </sheetViews>
  <sheetFormatPr defaultColWidth="11.00390625" defaultRowHeight="15.75"/>
  <cols>
    <col min="1" max="1" width="6.375" style="0" customWidth="1"/>
    <col min="2" max="2" width="49.00390625" style="0" customWidth="1"/>
  </cols>
  <sheetData>
    <row r="1" spans="1:10" ht="15.75">
      <c r="A1" t="s">
        <v>0</v>
      </c>
      <c r="B1" t="s">
        <v>1</v>
      </c>
      <c r="C1" t="s">
        <v>2</v>
      </c>
      <c r="D1" t="s">
        <v>3</v>
      </c>
      <c r="E1" s="12"/>
      <c r="F1" t="s">
        <v>2</v>
      </c>
      <c r="G1" t="s">
        <v>4</v>
      </c>
      <c r="H1" s="22" t="s">
        <v>76</v>
      </c>
      <c r="I1" s="22"/>
      <c r="J1" t="s">
        <v>5</v>
      </c>
    </row>
    <row r="2" spans="1:11" ht="15.75">
      <c r="A2">
        <v>1</v>
      </c>
      <c r="B2" s="1" t="s">
        <v>112</v>
      </c>
      <c r="C2" s="1" t="s">
        <v>44</v>
      </c>
      <c r="D2" s="1">
        <v>144</v>
      </c>
      <c r="E2" s="1"/>
      <c r="F2" s="7" t="s">
        <v>46</v>
      </c>
      <c r="G2" s="1">
        <f>D17+D19+D20+D22+D25+D40</f>
        <v>414.6699999999992</v>
      </c>
      <c r="H2" s="23">
        <f>144/42</f>
        <v>3.4285714285714284</v>
      </c>
      <c r="I2" s="23"/>
      <c r="J2" s="1" t="s">
        <v>46</v>
      </c>
      <c r="K2" s="1" t="s">
        <v>19</v>
      </c>
    </row>
    <row r="3" spans="1:11" ht="15.75">
      <c r="A3">
        <v>2</v>
      </c>
      <c r="B3" s="1" t="s">
        <v>113</v>
      </c>
      <c r="C3" s="1" t="s">
        <v>42</v>
      </c>
      <c r="D3" s="1">
        <f>D2-3.43</f>
        <v>140.57</v>
      </c>
      <c r="E3" s="1"/>
      <c r="F3" s="7" t="s">
        <v>7</v>
      </c>
      <c r="G3" s="1">
        <f>D13+D14</f>
        <v>209.10999999999984</v>
      </c>
      <c r="H3" s="1"/>
      <c r="I3" s="1"/>
      <c r="J3" s="1" t="s">
        <v>7</v>
      </c>
      <c r="K3" s="1" t="s">
        <v>8</v>
      </c>
    </row>
    <row r="4" spans="1:11" ht="15.75">
      <c r="A4">
        <v>3</v>
      </c>
      <c r="B4" s="1" t="s">
        <v>114</v>
      </c>
      <c r="C4" s="1" t="s">
        <v>14</v>
      </c>
      <c r="D4" s="1">
        <f aca="true" t="shared" si="0" ref="D4:D43">D3-3.43</f>
        <v>137.14</v>
      </c>
      <c r="E4" s="1"/>
      <c r="F4" s="7" t="s">
        <v>6</v>
      </c>
      <c r="G4" s="1"/>
      <c r="H4" s="1"/>
      <c r="I4" s="1"/>
      <c r="J4" s="1" t="s">
        <v>6</v>
      </c>
      <c r="K4" s="1" t="s">
        <v>24</v>
      </c>
    </row>
    <row r="5" spans="1:11" ht="15.75">
      <c r="A5">
        <v>4</v>
      </c>
      <c r="B5" s="1" t="s">
        <v>115</v>
      </c>
      <c r="C5" s="1" t="s">
        <v>42</v>
      </c>
      <c r="D5" s="1">
        <f t="shared" si="0"/>
        <v>133.70999999999998</v>
      </c>
      <c r="E5" s="1"/>
      <c r="F5" s="7" t="s">
        <v>9</v>
      </c>
      <c r="G5" s="1">
        <f>D15+D18+D21+D23+D27+D30+D31+D32+D34+D39</f>
        <v>582.4999999999986</v>
      </c>
      <c r="H5" s="1"/>
      <c r="I5" s="1"/>
      <c r="J5" s="1" t="s">
        <v>9</v>
      </c>
      <c r="K5" s="1" t="s">
        <v>10</v>
      </c>
    </row>
    <row r="6" spans="1:11" ht="15.75">
      <c r="A6">
        <v>5</v>
      </c>
      <c r="B6" s="1" t="s">
        <v>116</v>
      </c>
      <c r="C6" s="1" t="s">
        <v>72</v>
      </c>
      <c r="D6" s="1">
        <f t="shared" si="0"/>
        <v>130.27999999999997</v>
      </c>
      <c r="E6" s="1"/>
      <c r="F6" s="7" t="s">
        <v>12</v>
      </c>
      <c r="G6" s="1">
        <f>D29+D33+D36+D42+D43</f>
        <v>126.60999999999923</v>
      </c>
      <c r="H6" s="1"/>
      <c r="I6" s="1"/>
      <c r="J6" s="1" t="s">
        <v>44</v>
      </c>
      <c r="K6" s="1" t="s">
        <v>45</v>
      </c>
    </row>
    <row r="7" spans="1:11" ht="15.75">
      <c r="A7">
        <v>6</v>
      </c>
      <c r="B7" s="1" t="s">
        <v>117</v>
      </c>
      <c r="C7" s="1" t="s">
        <v>42</v>
      </c>
      <c r="D7" s="1">
        <f t="shared" si="0"/>
        <v>126.84999999999997</v>
      </c>
      <c r="E7" s="1"/>
      <c r="F7" s="7" t="s">
        <v>44</v>
      </c>
      <c r="G7" s="1">
        <f>D2</f>
        <v>144</v>
      </c>
      <c r="H7" s="1"/>
      <c r="I7" s="1"/>
      <c r="J7" s="1" t="s">
        <v>12</v>
      </c>
      <c r="K7" s="1" t="s">
        <v>13</v>
      </c>
    </row>
    <row r="8" spans="1:11" ht="15.75">
      <c r="A8">
        <v>7</v>
      </c>
      <c r="B8" s="1" t="s">
        <v>118</v>
      </c>
      <c r="C8" s="1" t="s">
        <v>42</v>
      </c>
      <c r="D8" s="1">
        <f t="shared" si="0"/>
        <v>123.41999999999996</v>
      </c>
      <c r="E8" s="1"/>
      <c r="F8" s="7" t="s">
        <v>11</v>
      </c>
      <c r="G8" s="1"/>
      <c r="H8" s="1"/>
      <c r="I8" s="1"/>
      <c r="J8" s="1" t="s">
        <v>11</v>
      </c>
      <c r="K8" s="1" t="s">
        <v>18</v>
      </c>
    </row>
    <row r="9" spans="1:11" ht="15.75">
      <c r="A9">
        <v>8</v>
      </c>
      <c r="B9" s="1" t="s">
        <v>119</v>
      </c>
      <c r="C9" s="1" t="s">
        <v>42</v>
      </c>
      <c r="D9" s="1">
        <f t="shared" si="0"/>
        <v>119.98999999999995</v>
      </c>
      <c r="E9" s="1"/>
      <c r="F9" s="7" t="s">
        <v>14</v>
      </c>
      <c r="G9" s="1">
        <f>D4</f>
        <v>137.14</v>
      </c>
      <c r="H9" s="1"/>
      <c r="I9" s="1"/>
      <c r="J9" s="1" t="s">
        <v>14</v>
      </c>
      <c r="K9" s="1" t="s">
        <v>15</v>
      </c>
    </row>
    <row r="10" spans="1:11" ht="15.75">
      <c r="A10">
        <v>9</v>
      </c>
      <c r="B10" s="1" t="s">
        <v>120</v>
      </c>
      <c r="C10" s="1" t="s">
        <v>16</v>
      </c>
      <c r="D10" s="1">
        <f t="shared" si="0"/>
        <v>116.55999999999995</v>
      </c>
      <c r="E10" s="1"/>
      <c r="F10" s="7" t="s">
        <v>20</v>
      </c>
      <c r="G10" s="1"/>
      <c r="H10" s="1"/>
      <c r="I10" s="1"/>
      <c r="J10" s="1" t="s">
        <v>20</v>
      </c>
      <c r="K10" s="1" t="s">
        <v>21</v>
      </c>
    </row>
    <row r="11" spans="1:11" ht="15.75">
      <c r="A11">
        <v>10</v>
      </c>
      <c r="B11" s="1" t="s">
        <v>121</v>
      </c>
      <c r="C11" s="1" t="s">
        <v>42</v>
      </c>
      <c r="D11" s="1">
        <f t="shared" si="0"/>
        <v>113.12999999999994</v>
      </c>
      <c r="E11" s="1"/>
      <c r="F11" s="7" t="s">
        <v>42</v>
      </c>
      <c r="G11" s="1">
        <f>D3+D5+D7+D8+D9+D11+D16+D24+D26+D28+D35+D41</f>
        <v>1079.729999999999</v>
      </c>
      <c r="H11" s="1"/>
      <c r="I11" s="1"/>
      <c r="J11" s="1" t="s">
        <v>42</v>
      </c>
      <c r="K11" s="1" t="s">
        <v>43</v>
      </c>
    </row>
    <row r="12" spans="1:11" ht="15.75">
      <c r="A12">
        <v>11</v>
      </c>
      <c r="B12" s="1" t="s">
        <v>122</v>
      </c>
      <c r="C12" s="1" t="s">
        <v>16</v>
      </c>
      <c r="D12" s="1">
        <f t="shared" si="0"/>
        <v>109.69999999999993</v>
      </c>
      <c r="E12" s="1"/>
      <c r="F12" s="7" t="s">
        <v>22</v>
      </c>
      <c r="G12" s="1"/>
      <c r="H12" s="1"/>
      <c r="I12" s="1"/>
      <c r="J12" s="1" t="s">
        <v>22</v>
      </c>
      <c r="K12" s="1" t="s">
        <v>23</v>
      </c>
    </row>
    <row r="13" spans="1:11" ht="15.75">
      <c r="A13">
        <v>12</v>
      </c>
      <c r="B13" s="1" t="s">
        <v>123</v>
      </c>
      <c r="C13" s="1" t="s">
        <v>124</v>
      </c>
      <c r="D13" s="1">
        <f t="shared" si="0"/>
        <v>106.26999999999992</v>
      </c>
      <c r="E13" s="1"/>
      <c r="F13" s="7" t="s">
        <v>16</v>
      </c>
      <c r="G13" s="1">
        <f>D10+D12+D37+D38</f>
        <v>270.72999999999956</v>
      </c>
      <c r="H13" s="1"/>
      <c r="I13" s="1"/>
      <c r="J13" s="1" t="s">
        <v>16</v>
      </c>
      <c r="K13" s="1" t="s">
        <v>17</v>
      </c>
    </row>
    <row r="14" spans="1:11" ht="15.75">
      <c r="A14">
        <v>13</v>
      </c>
      <c r="B14" s="1" t="s">
        <v>125</v>
      </c>
      <c r="C14" s="1" t="s">
        <v>124</v>
      </c>
      <c r="D14" s="1">
        <f t="shared" si="0"/>
        <v>102.83999999999992</v>
      </c>
      <c r="E14" s="1"/>
      <c r="F14" s="6" t="s">
        <v>72</v>
      </c>
      <c r="G14">
        <f>D6</f>
        <v>130.27999999999997</v>
      </c>
      <c r="J14" t="s">
        <v>72</v>
      </c>
      <c r="K14" t="s">
        <v>66</v>
      </c>
    </row>
    <row r="15" spans="1:5" ht="15.75">
      <c r="A15">
        <v>14</v>
      </c>
      <c r="B15" s="1" t="s">
        <v>126</v>
      </c>
      <c r="C15" s="1" t="s">
        <v>9</v>
      </c>
      <c r="D15" s="1">
        <f t="shared" si="0"/>
        <v>99.40999999999991</v>
      </c>
      <c r="E15" s="1"/>
    </row>
    <row r="16" spans="1:5" ht="15.75">
      <c r="A16">
        <v>15</v>
      </c>
      <c r="B16" s="1" t="s">
        <v>127</v>
      </c>
      <c r="C16" s="1" t="s">
        <v>42</v>
      </c>
      <c r="D16" s="1">
        <f t="shared" si="0"/>
        <v>95.9799999999999</v>
      </c>
      <c r="E16" s="1"/>
    </row>
    <row r="17" spans="1:7" ht="15.75">
      <c r="A17">
        <v>16</v>
      </c>
      <c r="B17" s="1" t="s">
        <v>128</v>
      </c>
      <c r="C17" s="1" t="s">
        <v>46</v>
      </c>
      <c r="D17" s="1">
        <f t="shared" si="0"/>
        <v>92.5499999999999</v>
      </c>
      <c r="E17" s="1"/>
      <c r="F17" t="s">
        <v>4</v>
      </c>
      <c r="G17">
        <f>SUM(G2:G14)</f>
        <v>3094.769999999996</v>
      </c>
    </row>
    <row r="18" spans="1:5" ht="15.75">
      <c r="A18">
        <v>17</v>
      </c>
      <c r="B18" s="1" t="s">
        <v>129</v>
      </c>
      <c r="C18" s="1" t="s">
        <v>9</v>
      </c>
      <c r="D18" s="1">
        <f t="shared" si="0"/>
        <v>89.11999999999989</v>
      </c>
      <c r="E18" s="1"/>
    </row>
    <row r="19" spans="1:5" ht="15.75">
      <c r="A19">
        <v>18</v>
      </c>
      <c r="B19" s="1" t="s">
        <v>130</v>
      </c>
      <c r="C19" s="1" t="s">
        <v>46</v>
      </c>
      <c r="D19" s="1">
        <f t="shared" si="0"/>
        <v>85.68999999999988</v>
      </c>
      <c r="E19" s="1"/>
    </row>
    <row r="20" spans="1:5" ht="15.75">
      <c r="A20">
        <v>19</v>
      </c>
      <c r="B20" s="1" t="s">
        <v>131</v>
      </c>
      <c r="C20" s="1" t="s">
        <v>46</v>
      </c>
      <c r="D20" s="1">
        <f t="shared" si="0"/>
        <v>82.25999999999988</v>
      </c>
      <c r="E20" s="1"/>
    </row>
    <row r="21" spans="1:4" ht="15.75">
      <c r="A21">
        <v>20</v>
      </c>
      <c r="B21" s="1" t="s">
        <v>132</v>
      </c>
      <c r="C21" s="1" t="s">
        <v>9</v>
      </c>
      <c r="D21" s="1">
        <f t="shared" si="0"/>
        <v>78.82999999999987</v>
      </c>
    </row>
    <row r="22" spans="1:5" ht="15.75">
      <c r="A22">
        <v>21</v>
      </c>
      <c r="B22" s="1" t="s">
        <v>133</v>
      </c>
      <c r="C22" s="1" t="s">
        <v>46</v>
      </c>
      <c r="D22" s="1">
        <f t="shared" si="0"/>
        <v>75.39999999999986</v>
      </c>
      <c r="E22" s="1"/>
    </row>
    <row r="23" spans="1:5" ht="15.75">
      <c r="A23">
        <v>22</v>
      </c>
      <c r="B23" s="1" t="s">
        <v>134</v>
      </c>
      <c r="C23" s="1" t="s">
        <v>9</v>
      </c>
      <c r="D23" s="1">
        <f t="shared" si="0"/>
        <v>71.96999999999986</v>
      </c>
      <c r="E23" s="1"/>
    </row>
    <row r="24" spans="1:5" ht="15.75">
      <c r="A24">
        <v>23</v>
      </c>
      <c r="B24" s="1" t="s">
        <v>135</v>
      </c>
      <c r="C24" s="1" t="s">
        <v>136</v>
      </c>
      <c r="D24" s="1">
        <f t="shared" si="0"/>
        <v>68.53999999999985</v>
      </c>
      <c r="E24" s="1"/>
    </row>
    <row r="25" spans="1:5" ht="15.75">
      <c r="A25">
        <v>24</v>
      </c>
      <c r="B25" s="1" t="s">
        <v>137</v>
      </c>
      <c r="C25" s="1" t="s">
        <v>46</v>
      </c>
      <c r="D25" s="1">
        <f t="shared" si="0"/>
        <v>65.10999999999984</v>
      </c>
      <c r="E25" s="1"/>
    </row>
    <row r="26" spans="1:5" ht="15.75">
      <c r="A26">
        <v>25</v>
      </c>
      <c r="B26" s="1" t="s">
        <v>138</v>
      </c>
      <c r="C26" s="1" t="s">
        <v>42</v>
      </c>
      <c r="D26" s="1">
        <f t="shared" si="0"/>
        <v>61.67999999999984</v>
      </c>
      <c r="E26" s="1"/>
    </row>
    <row r="27" spans="1:5" ht="15.75">
      <c r="A27">
        <v>26</v>
      </c>
      <c r="B27" s="1" t="s">
        <v>139</v>
      </c>
      <c r="C27" s="1" t="s">
        <v>9</v>
      </c>
      <c r="D27" s="1">
        <f t="shared" si="0"/>
        <v>58.249999999999844</v>
      </c>
      <c r="E27" s="1"/>
    </row>
    <row r="28" spans="1:5" ht="15.75">
      <c r="A28">
        <v>27</v>
      </c>
      <c r="B28" s="1" t="s">
        <v>140</v>
      </c>
      <c r="C28" s="1" t="s">
        <v>42</v>
      </c>
      <c r="D28" s="1">
        <f t="shared" si="0"/>
        <v>54.819999999999844</v>
      </c>
      <c r="E28" s="1"/>
    </row>
    <row r="29" spans="1:5" ht="15.75">
      <c r="A29">
        <v>28</v>
      </c>
      <c r="B29" s="1" t="s">
        <v>141</v>
      </c>
      <c r="C29" s="1" t="s">
        <v>12</v>
      </c>
      <c r="D29" s="1">
        <f t="shared" si="0"/>
        <v>51.389999999999844</v>
      </c>
      <c r="E29" s="1"/>
    </row>
    <row r="30" spans="1:5" ht="15.75">
      <c r="A30">
        <v>29</v>
      </c>
      <c r="B30" s="1" t="s">
        <v>142</v>
      </c>
      <c r="C30" s="1" t="s">
        <v>9</v>
      </c>
      <c r="D30" s="1">
        <f t="shared" si="0"/>
        <v>47.959999999999845</v>
      </c>
      <c r="E30" s="1"/>
    </row>
    <row r="31" spans="1:6" ht="15.75">
      <c r="A31">
        <v>30</v>
      </c>
      <c r="B31" s="1" t="s">
        <v>143</v>
      </c>
      <c r="C31" s="1" t="s">
        <v>9</v>
      </c>
      <c r="D31" s="1">
        <f t="shared" si="0"/>
        <v>44.529999999999845</v>
      </c>
      <c r="E31" s="1"/>
      <c r="F31">
        <f>E29-G29</f>
        <v>0</v>
      </c>
    </row>
    <row r="32" spans="1:5" ht="15.75">
      <c r="A32">
        <v>31</v>
      </c>
      <c r="B32" s="1" t="s">
        <v>144</v>
      </c>
      <c r="C32" s="1" t="s">
        <v>9</v>
      </c>
      <c r="D32" s="1">
        <f t="shared" si="0"/>
        <v>41.099999999999845</v>
      </c>
      <c r="E32" s="1"/>
    </row>
    <row r="33" spans="1:5" ht="15.75">
      <c r="A33">
        <v>32</v>
      </c>
      <c r="B33" s="1" t="s">
        <v>145</v>
      </c>
      <c r="C33" s="1" t="s">
        <v>12</v>
      </c>
      <c r="D33" s="1">
        <f t="shared" si="0"/>
        <v>37.669999999999845</v>
      </c>
      <c r="E33" s="1"/>
    </row>
    <row r="34" spans="1:5" ht="15.75">
      <c r="A34">
        <v>33</v>
      </c>
      <c r="B34" s="1" t="s">
        <v>146</v>
      </c>
      <c r="C34" s="1" t="s">
        <v>9</v>
      </c>
      <c r="D34" s="1">
        <f t="shared" si="0"/>
        <v>34.239999999999846</v>
      </c>
      <c r="E34" s="1"/>
    </row>
    <row r="35" spans="1:5" ht="15.75">
      <c r="A35">
        <v>34</v>
      </c>
      <c r="B35" s="1" t="s">
        <v>147</v>
      </c>
      <c r="C35" s="1" t="s">
        <v>42</v>
      </c>
      <c r="D35" s="1">
        <f t="shared" si="0"/>
        <v>30.809999999999846</v>
      </c>
      <c r="E35" s="1"/>
    </row>
    <row r="36" spans="1:5" ht="15.75">
      <c r="A36">
        <v>35</v>
      </c>
      <c r="B36" s="1" t="s">
        <v>148</v>
      </c>
      <c r="C36" s="1" t="s">
        <v>12</v>
      </c>
      <c r="D36" s="1">
        <f t="shared" si="0"/>
        <v>27.379999999999846</v>
      </c>
      <c r="E36" s="1"/>
    </row>
    <row r="37" spans="1:5" ht="15.75">
      <c r="A37">
        <v>36</v>
      </c>
      <c r="B37" s="1" t="s">
        <v>149</v>
      </c>
      <c r="C37" s="1" t="s">
        <v>16</v>
      </c>
      <c r="D37" s="1">
        <f t="shared" si="0"/>
        <v>23.949999999999847</v>
      </c>
      <c r="E37" s="1"/>
    </row>
    <row r="38" spans="1:5" ht="15.75">
      <c r="A38">
        <v>37</v>
      </c>
      <c r="B38" s="1" t="s">
        <v>150</v>
      </c>
      <c r="C38" s="1" t="s">
        <v>16</v>
      </c>
      <c r="D38" s="1">
        <f t="shared" si="0"/>
        <v>20.519999999999847</v>
      </c>
      <c r="E38" s="1"/>
    </row>
    <row r="39" spans="1:5" ht="15.75">
      <c r="A39">
        <v>38</v>
      </c>
      <c r="B39" s="1" t="s">
        <v>151</v>
      </c>
      <c r="C39" s="1" t="s">
        <v>9</v>
      </c>
      <c r="D39" s="1">
        <f t="shared" si="0"/>
        <v>17.089999999999847</v>
      </c>
      <c r="E39" s="1"/>
    </row>
    <row r="40" spans="1:5" ht="15.75">
      <c r="A40">
        <v>39</v>
      </c>
      <c r="B40" s="1" t="s">
        <v>152</v>
      </c>
      <c r="C40" s="1" t="s">
        <v>46</v>
      </c>
      <c r="D40" s="1">
        <f t="shared" si="0"/>
        <v>13.659999999999847</v>
      </c>
      <c r="E40" s="1"/>
    </row>
    <row r="41" spans="1:5" ht="15.75">
      <c r="A41">
        <v>40</v>
      </c>
      <c r="B41" s="1" t="s">
        <v>153</v>
      </c>
      <c r="C41" s="1" t="s">
        <v>42</v>
      </c>
      <c r="D41" s="1">
        <f t="shared" si="0"/>
        <v>10.229999999999848</v>
      </c>
      <c r="E41" s="1"/>
    </row>
    <row r="42" spans="1:5" ht="15.75">
      <c r="A42">
        <v>41</v>
      </c>
      <c r="B42" s="1" t="s">
        <v>154</v>
      </c>
      <c r="C42" s="1" t="s">
        <v>12</v>
      </c>
      <c r="D42" s="1">
        <f t="shared" si="0"/>
        <v>6.799999999999848</v>
      </c>
      <c r="E42" s="1"/>
    </row>
    <row r="43" spans="1:5" ht="15.75">
      <c r="A43">
        <v>42</v>
      </c>
      <c r="B43" s="1" t="s">
        <v>155</v>
      </c>
      <c r="C43" s="1" t="s">
        <v>12</v>
      </c>
      <c r="D43" s="1">
        <f t="shared" si="0"/>
        <v>3.369999999999848</v>
      </c>
      <c r="E43" s="1"/>
    </row>
    <row r="44" spans="1:5" ht="15.75">
      <c r="A44">
        <v>43</v>
      </c>
      <c r="B44" s="1"/>
      <c r="C44" s="1"/>
      <c r="D44" s="1"/>
      <c r="E44" s="1"/>
    </row>
    <row r="45" spans="1:5" ht="15.75">
      <c r="A45">
        <v>44</v>
      </c>
      <c r="B45" s="1"/>
      <c r="C45" s="1"/>
      <c r="D45" s="1"/>
      <c r="E45" s="1"/>
    </row>
    <row r="46" spans="1:5" ht="15.75">
      <c r="A46">
        <v>45</v>
      </c>
      <c r="B46" s="1"/>
      <c r="C46" s="1"/>
      <c r="D46" s="1"/>
      <c r="E46" s="1"/>
    </row>
    <row r="47" spans="1:5" ht="15.75">
      <c r="A47">
        <v>46</v>
      </c>
      <c r="B47" s="1"/>
      <c r="C47" s="1"/>
      <c r="D47" s="1"/>
      <c r="E47" s="1"/>
    </row>
    <row r="48" spans="1:5" ht="15.75">
      <c r="A48">
        <v>47</v>
      </c>
      <c r="B48" s="1"/>
      <c r="C48" s="1"/>
      <c r="D48" s="1"/>
      <c r="E48" s="1"/>
    </row>
    <row r="49" spans="1:5" ht="15.75">
      <c r="A49">
        <v>48</v>
      </c>
      <c r="B49" s="1"/>
      <c r="C49" s="1"/>
      <c r="D49" s="1"/>
      <c r="E49" s="1"/>
    </row>
    <row r="50" spans="1:5" ht="15.75">
      <c r="A50">
        <v>49</v>
      </c>
      <c r="B50" s="1"/>
      <c r="C50" s="1"/>
      <c r="D50" s="1"/>
      <c r="E50" s="1"/>
    </row>
    <row r="51" spans="1:5" ht="15.75">
      <c r="A51">
        <v>50</v>
      </c>
      <c r="B51" s="1"/>
      <c r="C51" s="1"/>
      <c r="D51" s="1"/>
      <c r="E51" s="1"/>
    </row>
    <row r="52" spans="1:5" ht="15.75">
      <c r="A52">
        <v>51</v>
      </c>
      <c r="B52" s="1"/>
      <c r="C52" s="1"/>
      <c r="D52" s="1"/>
      <c r="E52" s="1"/>
    </row>
    <row r="53" spans="1:5" ht="15.75">
      <c r="A53">
        <v>52</v>
      </c>
      <c r="B53" s="1"/>
      <c r="C53" s="1"/>
      <c r="D53" s="1"/>
      <c r="E53" s="1"/>
    </row>
    <row r="54" spans="1:5" ht="15.75">
      <c r="A54">
        <v>53</v>
      </c>
      <c r="B54" s="1"/>
      <c r="C54" s="1"/>
      <c r="D54" s="1"/>
      <c r="E54" s="1"/>
    </row>
    <row r="55" spans="1:5" ht="15.75">
      <c r="A55">
        <v>54</v>
      </c>
      <c r="B55" s="1"/>
      <c r="C55" s="1"/>
      <c r="D55" s="1"/>
      <c r="E55" s="1"/>
    </row>
    <row r="56" spans="1:5" ht="15.75">
      <c r="A56">
        <v>55</v>
      </c>
      <c r="B56" s="1"/>
      <c r="C56" s="1"/>
      <c r="D56" s="1"/>
      <c r="E56" s="1"/>
    </row>
    <row r="57" spans="1:5" ht="15.75">
      <c r="A57">
        <v>56</v>
      </c>
      <c r="B57" s="1"/>
      <c r="C57" s="1"/>
      <c r="D57" s="1"/>
      <c r="E57" s="1"/>
    </row>
    <row r="58" spans="1:5" ht="15.75">
      <c r="A58">
        <v>57</v>
      </c>
      <c r="B58" s="1"/>
      <c r="C58" s="1"/>
      <c r="D58" s="1"/>
      <c r="E58" s="1"/>
    </row>
    <row r="59" spans="1:5" ht="15.75">
      <c r="A59">
        <v>58</v>
      </c>
      <c r="B59" s="1"/>
      <c r="C59" s="1"/>
      <c r="D59" s="1"/>
      <c r="E59" s="1"/>
    </row>
    <row r="60" spans="1:4" ht="15.75">
      <c r="A60">
        <v>59</v>
      </c>
      <c r="B60" s="1"/>
      <c r="C60" s="1"/>
      <c r="D60">
        <v>1</v>
      </c>
    </row>
    <row r="61" spans="1:4" ht="15.75">
      <c r="A61">
        <v>60</v>
      </c>
      <c r="D61">
        <v>1</v>
      </c>
    </row>
    <row r="62" spans="1:4" ht="15.75">
      <c r="A62">
        <v>61</v>
      </c>
      <c r="D62">
        <v>1</v>
      </c>
    </row>
    <row r="63" spans="1:4" ht="15.75">
      <c r="A63">
        <v>62</v>
      </c>
      <c r="D63">
        <v>1</v>
      </c>
    </row>
    <row r="64" spans="1:4" ht="15.75">
      <c r="A64">
        <v>63</v>
      </c>
      <c r="D64">
        <v>1</v>
      </c>
    </row>
    <row r="65" spans="1:4" ht="15.75">
      <c r="A65">
        <v>64</v>
      </c>
      <c r="D65">
        <v>1</v>
      </c>
    </row>
    <row r="66" spans="1:4" ht="15.75">
      <c r="A66">
        <v>65</v>
      </c>
      <c r="D66">
        <v>1</v>
      </c>
    </row>
    <row r="67" spans="1:4" ht="15.75">
      <c r="A67">
        <v>66</v>
      </c>
      <c r="D67">
        <v>1</v>
      </c>
    </row>
    <row r="68" spans="1:4" ht="15.75">
      <c r="A68">
        <v>67</v>
      </c>
      <c r="D68">
        <v>1</v>
      </c>
    </row>
    <row r="69" spans="1:4" ht="15.75">
      <c r="A69">
        <v>68</v>
      </c>
      <c r="D69">
        <v>1</v>
      </c>
    </row>
    <row r="70" spans="1:4" ht="15.75">
      <c r="A70">
        <v>69</v>
      </c>
      <c r="D70">
        <v>1</v>
      </c>
    </row>
    <row r="71" spans="1:4" ht="15.75">
      <c r="A71">
        <v>70</v>
      </c>
      <c r="D71">
        <v>1</v>
      </c>
    </row>
    <row r="72" spans="1:4" ht="15.75">
      <c r="A72">
        <v>71</v>
      </c>
      <c r="D72">
        <v>1</v>
      </c>
    </row>
    <row r="73" spans="1:4" ht="15.75">
      <c r="A73">
        <v>72</v>
      </c>
      <c r="D73">
        <v>1</v>
      </c>
    </row>
    <row r="74" spans="1:4" ht="15.75">
      <c r="A74">
        <v>73</v>
      </c>
      <c r="D74">
        <v>1</v>
      </c>
    </row>
    <row r="75" spans="1:4" ht="15.75">
      <c r="A75">
        <v>74</v>
      </c>
      <c r="D75">
        <v>1</v>
      </c>
    </row>
    <row r="76" spans="1:4" ht="15.75">
      <c r="A76">
        <v>75</v>
      </c>
      <c r="D76">
        <v>1</v>
      </c>
    </row>
    <row r="77" spans="1:4" ht="15.75">
      <c r="A77">
        <v>76</v>
      </c>
      <c r="D77">
        <v>1</v>
      </c>
    </row>
    <row r="78" spans="1:4" ht="15.75">
      <c r="A78">
        <v>77</v>
      </c>
      <c r="D78">
        <v>1</v>
      </c>
    </row>
    <row r="79" spans="1:4" ht="15.75">
      <c r="A79">
        <v>78</v>
      </c>
      <c r="D79">
        <v>1</v>
      </c>
    </row>
    <row r="80" spans="1:4" ht="15.75">
      <c r="A80">
        <v>79</v>
      </c>
      <c r="D80">
        <v>1</v>
      </c>
    </row>
    <row r="81" spans="1:4" ht="15.75">
      <c r="A81">
        <v>80</v>
      </c>
      <c r="D81">
        <v>1</v>
      </c>
    </row>
    <row r="82" spans="1:4" ht="15.75">
      <c r="A82">
        <v>81</v>
      </c>
      <c r="D82">
        <v>1</v>
      </c>
    </row>
    <row r="83" spans="1:4" ht="15.75">
      <c r="A83">
        <v>82</v>
      </c>
      <c r="D83">
        <v>1</v>
      </c>
    </row>
    <row r="84" spans="1:4" ht="15.75">
      <c r="A84">
        <v>83</v>
      </c>
      <c r="D84">
        <v>1</v>
      </c>
    </row>
    <row r="85" spans="1:4" ht="15.75">
      <c r="A85">
        <v>84</v>
      </c>
      <c r="D85">
        <v>1</v>
      </c>
    </row>
    <row r="86" spans="1:4" ht="15.75">
      <c r="A86">
        <v>85</v>
      </c>
      <c r="D86">
        <v>1</v>
      </c>
    </row>
    <row r="87" spans="1:4" ht="15.75">
      <c r="A87">
        <v>86</v>
      </c>
      <c r="D87">
        <v>1</v>
      </c>
    </row>
    <row r="88" spans="1:4" ht="15.75">
      <c r="A88">
        <v>87</v>
      </c>
      <c r="D88">
        <v>1</v>
      </c>
    </row>
    <row r="89" spans="1:4" ht="15.75">
      <c r="A89">
        <v>88</v>
      </c>
      <c r="D89">
        <v>1</v>
      </c>
    </row>
    <row r="90" spans="1:4" ht="15.75">
      <c r="A90">
        <v>89</v>
      </c>
      <c r="D90">
        <v>1</v>
      </c>
    </row>
    <row r="91" spans="1:4" ht="15.75">
      <c r="A91">
        <v>90</v>
      </c>
      <c r="D91">
        <v>1</v>
      </c>
    </row>
    <row r="92" spans="1:4" ht="15.75">
      <c r="A92">
        <v>91</v>
      </c>
      <c r="D92">
        <v>1</v>
      </c>
    </row>
    <row r="93" spans="1:4" ht="15.75">
      <c r="A93">
        <v>92</v>
      </c>
      <c r="D93">
        <v>1</v>
      </c>
    </row>
    <row r="94" spans="1:4" ht="15.75">
      <c r="A94">
        <v>93</v>
      </c>
      <c r="D94">
        <v>1</v>
      </c>
    </row>
    <row r="95" spans="1:4" ht="15.75">
      <c r="A95">
        <v>94</v>
      </c>
      <c r="D95">
        <v>1</v>
      </c>
    </row>
    <row r="96" spans="1:4" ht="15.75">
      <c r="A96">
        <v>95</v>
      </c>
      <c r="D96">
        <v>1</v>
      </c>
    </row>
    <row r="97" spans="1:4" ht="15.75">
      <c r="A97">
        <v>96</v>
      </c>
      <c r="D97">
        <v>1</v>
      </c>
    </row>
    <row r="98" spans="1:4" ht="15.75">
      <c r="A98">
        <v>97</v>
      </c>
      <c r="D98">
        <v>1</v>
      </c>
    </row>
    <row r="99" spans="1:4" ht="15.75">
      <c r="A99">
        <v>98</v>
      </c>
      <c r="D99">
        <v>1</v>
      </c>
    </row>
    <row r="100" spans="1:4" ht="15.75">
      <c r="A100">
        <v>99</v>
      </c>
      <c r="D100">
        <v>1</v>
      </c>
    </row>
    <row r="101" spans="1:4" ht="15.75">
      <c r="A101">
        <v>100</v>
      </c>
      <c r="D101">
        <v>1</v>
      </c>
    </row>
  </sheetData>
  <sheetProtection/>
  <mergeCells count="2">
    <mergeCell ref="H1:I1"/>
    <mergeCell ref="H2:I2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26">
      <selection activeCell="G14" sqref="G14"/>
    </sheetView>
  </sheetViews>
  <sheetFormatPr defaultColWidth="11.00390625" defaultRowHeight="15.75"/>
  <cols>
    <col min="1" max="1" width="6.375" style="0" customWidth="1"/>
    <col min="2" max="2" width="49.00390625" style="0" customWidth="1"/>
  </cols>
  <sheetData>
    <row r="1" spans="1:10" ht="15.75">
      <c r="A1" t="s">
        <v>0</v>
      </c>
      <c r="B1" t="s">
        <v>1</v>
      </c>
      <c r="C1" t="s">
        <v>2</v>
      </c>
      <c r="D1" t="s">
        <v>3</v>
      </c>
      <c r="E1" s="12"/>
      <c r="F1" t="s">
        <v>2</v>
      </c>
      <c r="G1" t="s">
        <v>4</v>
      </c>
      <c r="H1" s="22" t="s">
        <v>76</v>
      </c>
      <c r="I1" s="22"/>
      <c r="J1" t="s">
        <v>5</v>
      </c>
    </row>
    <row r="2" spans="1:11" ht="15.75">
      <c r="A2">
        <v>1</v>
      </c>
      <c r="B2" s="1" t="s">
        <v>156</v>
      </c>
      <c r="C2" s="1" t="s">
        <v>16</v>
      </c>
      <c r="D2" s="1">
        <v>144</v>
      </c>
      <c r="E2" s="1"/>
      <c r="F2" s="7" t="s">
        <v>46</v>
      </c>
      <c r="G2" s="1">
        <f>D6+D19+D20+D28+D34</f>
        <v>352.3699999999998</v>
      </c>
      <c r="H2" s="23">
        <f>144/38</f>
        <v>3.789473684210526</v>
      </c>
      <c r="I2" s="23"/>
      <c r="J2" s="1" t="s">
        <v>46</v>
      </c>
      <c r="K2" s="1" t="s">
        <v>19</v>
      </c>
    </row>
    <row r="3" spans="1:11" ht="15.75">
      <c r="A3">
        <v>2</v>
      </c>
      <c r="B3" s="1" t="s">
        <v>157</v>
      </c>
      <c r="C3" s="1" t="s">
        <v>14</v>
      </c>
      <c r="D3" s="1">
        <f>D2-3.79</f>
        <v>140.21</v>
      </c>
      <c r="E3" s="1"/>
      <c r="F3" s="7" t="s">
        <v>7</v>
      </c>
      <c r="G3" s="1">
        <f>D39+D38</f>
        <v>11.329999999999874</v>
      </c>
      <c r="H3" s="1"/>
      <c r="I3" s="1"/>
      <c r="J3" s="1" t="s">
        <v>7</v>
      </c>
      <c r="K3" s="1" t="s">
        <v>8</v>
      </c>
    </row>
    <row r="4" spans="1:11" ht="15.75">
      <c r="A4">
        <v>3</v>
      </c>
      <c r="B4" s="1" t="s">
        <v>158</v>
      </c>
      <c r="C4" s="1" t="s">
        <v>14</v>
      </c>
      <c r="D4" s="1">
        <f aca="true" t="shared" si="0" ref="D4:D39">D3-3.79</f>
        <v>136.42000000000002</v>
      </c>
      <c r="E4" s="1"/>
      <c r="F4" s="7" t="s">
        <v>6</v>
      </c>
      <c r="G4" s="1"/>
      <c r="H4" s="1"/>
      <c r="I4" s="1"/>
      <c r="J4" s="1" t="s">
        <v>6</v>
      </c>
      <c r="K4" s="1" t="s">
        <v>24</v>
      </c>
    </row>
    <row r="5" spans="1:11" ht="15.75">
      <c r="A5">
        <v>4</v>
      </c>
      <c r="B5" s="1" t="s">
        <v>159</v>
      </c>
      <c r="C5" s="1" t="s">
        <v>72</v>
      </c>
      <c r="D5" s="1">
        <f t="shared" si="0"/>
        <v>132.63000000000002</v>
      </c>
      <c r="E5" s="1"/>
      <c r="F5" s="7" t="s">
        <v>9</v>
      </c>
      <c r="G5" s="1">
        <f>D14+D17+D21+D24+D37</f>
        <v>329.62999999999977</v>
      </c>
      <c r="H5" s="1"/>
      <c r="I5" s="1"/>
      <c r="J5" s="1" t="s">
        <v>9</v>
      </c>
      <c r="K5" s="1" t="s">
        <v>10</v>
      </c>
    </row>
    <row r="6" spans="1:11" ht="15.75">
      <c r="A6">
        <v>5</v>
      </c>
      <c r="B6" s="1" t="s">
        <v>160</v>
      </c>
      <c r="C6" s="1" t="s">
        <v>46</v>
      </c>
      <c r="D6" s="1">
        <f t="shared" si="0"/>
        <v>128.84000000000003</v>
      </c>
      <c r="E6" s="1"/>
      <c r="F6" s="7" t="s">
        <v>12</v>
      </c>
      <c r="G6" s="1"/>
      <c r="H6" s="1"/>
      <c r="I6" s="1"/>
      <c r="J6" s="1" t="s">
        <v>44</v>
      </c>
      <c r="K6" s="1" t="s">
        <v>45</v>
      </c>
    </row>
    <row r="7" spans="1:11" ht="15.75">
      <c r="A7">
        <v>6</v>
      </c>
      <c r="B7" s="1" t="s">
        <v>161</v>
      </c>
      <c r="C7" s="1" t="s">
        <v>14</v>
      </c>
      <c r="D7" s="1">
        <f t="shared" si="0"/>
        <v>125.05000000000003</v>
      </c>
      <c r="E7" s="1"/>
      <c r="F7" s="7" t="s">
        <v>44</v>
      </c>
      <c r="G7" s="1">
        <f>D12</f>
        <v>106.1</v>
      </c>
      <c r="H7" s="1"/>
      <c r="I7" s="1"/>
      <c r="J7" s="1" t="s">
        <v>12</v>
      </c>
      <c r="K7" s="1" t="s">
        <v>13</v>
      </c>
    </row>
    <row r="8" spans="1:11" ht="15.75">
      <c r="A8">
        <v>7</v>
      </c>
      <c r="B8" s="1" t="s">
        <v>162</v>
      </c>
      <c r="C8" s="1" t="s">
        <v>14</v>
      </c>
      <c r="D8" s="1">
        <f t="shared" si="0"/>
        <v>121.26000000000002</v>
      </c>
      <c r="E8" s="1"/>
      <c r="F8" s="7" t="s">
        <v>11</v>
      </c>
      <c r="G8" s="1"/>
      <c r="H8" s="1"/>
      <c r="I8" s="1"/>
      <c r="J8" s="1" t="s">
        <v>11</v>
      </c>
      <c r="K8" s="1" t="s">
        <v>18</v>
      </c>
    </row>
    <row r="9" spans="1:11" ht="15.75">
      <c r="A9">
        <v>8</v>
      </c>
      <c r="B9" s="1" t="s">
        <v>163</v>
      </c>
      <c r="C9" s="1" t="s">
        <v>16</v>
      </c>
      <c r="D9" s="1">
        <f t="shared" si="0"/>
        <v>117.47000000000001</v>
      </c>
      <c r="E9" s="1"/>
      <c r="F9" s="7" t="s">
        <v>14</v>
      </c>
      <c r="G9" s="1">
        <f>D3+D4+D7+D8</f>
        <v>522.94</v>
      </c>
      <c r="H9" s="1"/>
      <c r="I9" s="1"/>
      <c r="J9" s="1" t="s">
        <v>14</v>
      </c>
      <c r="K9" s="1" t="s">
        <v>15</v>
      </c>
    </row>
    <row r="10" spans="1:11" ht="15.75">
      <c r="A10">
        <v>9</v>
      </c>
      <c r="B10" s="1" t="s">
        <v>164</v>
      </c>
      <c r="C10" s="1" t="s">
        <v>42</v>
      </c>
      <c r="D10" s="1">
        <f t="shared" si="0"/>
        <v>113.68</v>
      </c>
      <c r="E10" s="1"/>
      <c r="F10" s="7" t="s">
        <v>20</v>
      </c>
      <c r="H10" s="1"/>
      <c r="I10" s="1"/>
      <c r="J10" s="1" t="s">
        <v>20</v>
      </c>
      <c r="K10" s="1" t="s">
        <v>21</v>
      </c>
    </row>
    <row r="11" spans="1:11" ht="15.75">
      <c r="A11">
        <v>10</v>
      </c>
      <c r="B11" s="1" t="s">
        <v>165</v>
      </c>
      <c r="C11" s="1" t="s">
        <v>72</v>
      </c>
      <c r="D11" s="1">
        <f t="shared" si="0"/>
        <v>109.89</v>
      </c>
      <c r="E11" s="1"/>
      <c r="F11" s="7" t="s">
        <v>42</v>
      </c>
      <c r="G11" s="1">
        <f>D10+D18+D22+D23+D25+D26+D29+D30+D31+D32+D33+D35</f>
        <v>628.8999999999993</v>
      </c>
      <c r="H11" s="1"/>
      <c r="I11" s="1"/>
      <c r="J11" s="1" t="s">
        <v>42</v>
      </c>
      <c r="K11" s="1" t="s">
        <v>43</v>
      </c>
    </row>
    <row r="12" spans="1:11" ht="15.75">
      <c r="A12">
        <v>11</v>
      </c>
      <c r="B12" s="1" t="s">
        <v>166</v>
      </c>
      <c r="C12" s="1" t="s">
        <v>44</v>
      </c>
      <c r="D12" s="1">
        <f t="shared" si="0"/>
        <v>106.1</v>
      </c>
      <c r="E12" s="1"/>
      <c r="F12" s="7" t="s">
        <v>22</v>
      </c>
      <c r="G12" s="1"/>
      <c r="H12" s="1"/>
      <c r="I12" s="1"/>
      <c r="J12" s="1" t="s">
        <v>22</v>
      </c>
      <c r="K12" s="1" t="s">
        <v>23</v>
      </c>
    </row>
    <row r="13" spans="1:11" ht="15.75">
      <c r="A13">
        <v>12</v>
      </c>
      <c r="B13" s="1" t="s">
        <v>167</v>
      </c>
      <c r="C13" s="1" t="s">
        <v>16</v>
      </c>
      <c r="D13" s="1">
        <f t="shared" si="0"/>
        <v>102.30999999999999</v>
      </c>
      <c r="E13" s="1"/>
      <c r="F13" s="7" t="s">
        <v>16</v>
      </c>
      <c r="G13" s="1">
        <f>D2+D9+D13+D15+D27+D16</f>
        <v>598.6999999999999</v>
      </c>
      <c r="H13" s="1"/>
      <c r="I13" s="1"/>
      <c r="J13" s="1" t="s">
        <v>16</v>
      </c>
      <c r="K13" s="1" t="s">
        <v>17</v>
      </c>
    </row>
    <row r="14" spans="1:11" ht="15.75">
      <c r="A14">
        <v>13</v>
      </c>
      <c r="B14" s="1" t="s">
        <v>168</v>
      </c>
      <c r="C14" s="1" t="s">
        <v>9</v>
      </c>
      <c r="D14" s="1">
        <f t="shared" si="0"/>
        <v>98.51999999999998</v>
      </c>
      <c r="E14" s="1"/>
      <c r="F14" s="6" t="s">
        <v>72</v>
      </c>
      <c r="G14">
        <f>D5+D36+D11</f>
        <v>257.65999999999997</v>
      </c>
      <c r="J14" t="s">
        <v>72</v>
      </c>
      <c r="K14" t="s">
        <v>66</v>
      </c>
    </row>
    <row r="15" spans="1:10" ht="15.75">
      <c r="A15">
        <v>14</v>
      </c>
      <c r="B15" s="1" t="s">
        <v>169</v>
      </c>
      <c r="C15" s="1" t="s">
        <v>16</v>
      </c>
      <c r="D15" s="1">
        <f t="shared" si="0"/>
        <v>94.72999999999998</v>
      </c>
      <c r="E15" s="1"/>
      <c r="J15" s="1" t="s">
        <v>74</v>
      </c>
    </row>
    <row r="16" spans="1:5" ht="15.75">
      <c r="A16">
        <v>15</v>
      </c>
      <c r="B16" s="1" t="s">
        <v>170</v>
      </c>
      <c r="C16" s="1" t="s">
        <v>16</v>
      </c>
      <c r="D16" s="1">
        <f t="shared" si="0"/>
        <v>90.93999999999997</v>
      </c>
      <c r="E16" s="1"/>
    </row>
    <row r="17" spans="1:7" ht="15.75">
      <c r="A17">
        <v>16</v>
      </c>
      <c r="B17" s="1" t="s">
        <v>171</v>
      </c>
      <c r="C17" s="1" t="s">
        <v>9</v>
      </c>
      <c r="D17" s="1">
        <f t="shared" si="0"/>
        <v>87.14999999999996</v>
      </c>
      <c r="E17" s="1"/>
      <c r="F17" t="s">
        <v>4</v>
      </c>
      <c r="G17">
        <f>SUM(G2:G14)</f>
        <v>2807.6299999999983</v>
      </c>
    </row>
    <row r="18" spans="1:7" ht="15.75">
      <c r="A18">
        <v>17</v>
      </c>
      <c r="B18" s="1" t="s">
        <v>172</v>
      </c>
      <c r="C18" s="1" t="s">
        <v>42</v>
      </c>
      <c r="D18" s="1">
        <f t="shared" si="0"/>
        <v>83.35999999999996</v>
      </c>
      <c r="E18" s="1"/>
      <c r="G18">
        <v>2807.63</v>
      </c>
    </row>
    <row r="19" spans="1:7" ht="15.75">
      <c r="A19">
        <v>18</v>
      </c>
      <c r="B19" s="1" t="s">
        <v>173</v>
      </c>
      <c r="C19" s="1" t="s">
        <v>46</v>
      </c>
      <c r="D19" s="1">
        <f t="shared" si="0"/>
        <v>79.56999999999995</v>
      </c>
      <c r="E19" s="1"/>
      <c r="G19">
        <f>G18-G17</f>
        <v>0</v>
      </c>
    </row>
    <row r="20" spans="1:5" ht="15.75">
      <c r="A20">
        <v>19</v>
      </c>
      <c r="B20" s="1" t="s">
        <v>174</v>
      </c>
      <c r="C20" s="1" t="s">
        <v>46</v>
      </c>
      <c r="D20" s="1">
        <f t="shared" si="0"/>
        <v>75.77999999999994</v>
      </c>
      <c r="E20" s="1"/>
    </row>
    <row r="21" spans="1:5" ht="15.75">
      <c r="A21">
        <v>20</v>
      </c>
      <c r="B21" s="1" t="s">
        <v>175</v>
      </c>
      <c r="C21" s="1" t="s">
        <v>9</v>
      </c>
      <c r="D21" s="1">
        <f t="shared" si="0"/>
        <v>71.98999999999994</v>
      </c>
      <c r="E21" s="1"/>
    </row>
    <row r="22" spans="1:5" ht="15.75">
      <c r="A22">
        <v>21</v>
      </c>
      <c r="B22" s="1" t="s">
        <v>176</v>
      </c>
      <c r="C22" s="1" t="s">
        <v>42</v>
      </c>
      <c r="D22" s="1">
        <f t="shared" si="0"/>
        <v>68.19999999999993</v>
      </c>
      <c r="E22" s="1"/>
    </row>
    <row r="23" spans="1:5" ht="15.75">
      <c r="A23">
        <v>22</v>
      </c>
      <c r="B23" s="1" t="s">
        <v>177</v>
      </c>
      <c r="C23" s="1" t="s">
        <v>178</v>
      </c>
      <c r="D23" s="1">
        <f t="shared" si="0"/>
        <v>64.40999999999993</v>
      </c>
      <c r="E23" s="1"/>
    </row>
    <row r="24" spans="1:5" ht="15.75">
      <c r="A24">
        <v>23</v>
      </c>
      <c r="B24" s="1" t="s">
        <v>179</v>
      </c>
      <c r="C24" s="1" t="s">
        <v>9</v>
      </c>
      <c r="D24" s="1">
        <f t="shared" si="0"/>
        <v>60.619999999999926</v>
      </c>
      <c r="E24" s="1"/>
    </row>
    <row r="25" spans="1:5" ht="15.75">
      <c r="A25">
        <v>24</v>
      </c>
      <c r="B25" s="1" t="s">
        <v>180</v>
      </c>
      <c r="C25" s="1" t="s">
        <v>42</v>
      </c>
      <c r="D25" s="1">
        <f t="shared" si="0"/>
        <v>56.82999999999993</v>
      </c>
      <c r="E25" s="1"/>
    </row>
    <row r="26" spans="1:5" ht="15.75">
      <c r="A26">
        <v>25</v>
      </c>
      <c r="B26" s="1" t="s">
        <v>181</v>
      </c>
      <c r="C26" s="1" t="s">
        <v>42</v>
      </c>
      <c r="D26" s="1">
        <f t="shared" si="0"/>
        <v>53.03999999999993</v>
      </c>
      <c r="E26" s="1"/>
    </row>
    <row r="27" spans="1:5" ht="15.75">
      <c r="A27">
        <v>26</v>
      </c>
      <c r="B27" s="1" t="s">
        <v>182</v>
      </c>
      <c r="C27" s="1" t="s">
        <v>16</v>
      </c>
      <c r="D27" s="1">
        <f t="shared" si="0"/>
        <v>49.24999999999993</v>
      </c>
      <c r="E27" s="1"/>
    </row>
    <row r="28" spans="1:5" ht="15.75">
      <c r="A28">
        <v>27</v>
      </c>
      <c r="B28" s="1" t="s">
        <v>183</v>
      </c>
      <c r="C28" s="1" t="s">
        <v>46</v>
      </c>
      <c r="D28" s="1">
        <f t="shared" si="0"/>
        <v>45.45999999999993</v>
      </c>
      <c r="E28" s="1"/>
    </row>
    <row r="29" spans="1:5" ht="15.75">
      <c r="A29">
        <v>28</v>
      </c>
      <c r="B29" s="1" t="s">
        <v>184</v>
      </c>
      <c r="C29" s="1" t="s">
        <v>42</v>
      </c>
      <c r="D29" s="1">
        <f t="shared" si="0"/>
        <v>41.66999999999993</v>
      </c>
      <c r="E29" s="1"/>
    </row>
    <row r="30" spans="1:5" ht="15.75">
      <c r="A30">
        <v>29</v>
      </c>
      <c r="B30" s="1" t="s">
        <v>185</v>
      </c>
      <c r="C30" s="1" t="s">
        <v>42</v>
      </c>
      <c r="D30" s="1">
        <f t="shared" si="0"/>
        <v>37.87999999999993</v>
      </c>
      <c r="E30" s="1"/>
    </row>
    <row r="31" spans="1:5" ht="15.75">
      <c r="A31">
        <v>30</v>
      </c>
      <c r="B31" s="1" t="s">
        <v>186</v>
      </c>
      <c r="C31" s="1" t="s">
        <v>42</v>
      </c>
      <c r="D31" s="1">
        <f t="shared" si="0"/>
        <v>34.08999999999993</v>
      </c>
      <c r="E31" s="1"/>
    </row>
    <row r="32" spans="1:5" ht="15.75">
      <c r="A32">
        <v>31</v>
      </c>
      <c r="B32" s="1" t="s">
        <v>187</v>
      </c>
      <c r="C32" s="1" t="s">
        <v>42</v>
      </c>
      <c r="D32" s="1">
        <f t="shared" si="0"/>
        <v>30.299999999999933</v>
      </c>
      <c r="E32" s="1"/>
    </row>
    <row r="33" spans="1:5" ht="15.75">
      <c r="A33">
        <v>32</v>
      </c>
      <c r="B33" s="1" t="s">
        <v>188</v>
      </c>
      <c r="C33" s="1" t="s">
        <v>42</v>
      </c>
      <c r="D33" s="1">
        <f t="shared" si="0"/>
        <v>26.509999999999934</v>
      </c>
      <c r="E33" s="1"/>
    </row>
    <row r="34" spans="1:5" ht="15.75">
      <c r="A34">
        <v>33</v>
      </c>
      <c r="B34" s="1" t="s">
        <v>189</v>
      </c>
      <c r="C34" s="1" t="s">
        <v>46</v>
      </c>
      <c r="D34" s="1">
        <f t="shared" si="0"/>
        <v>22.719999999999935</v>
      </c>
      <c r="E34" s="1"/>
    </row>
    <row r="35" spans="1:5" ht="15.75">
      <c r="A35">
        <v>34</v>
      </c>
      <c r="B35" s="1" t="s">
        <v>190</v>
      </c>
      <c r="C35" s="1" t="s">
        <v>42</v>
      </c>
      <c r="D35" s="1">
        <f t="shared" si="0"/>
        <v>18.929999999999936</v>
      </c>
      <c r="E35" s="1"/>
    </row>
    <row r="36" spans="1:5" ht="15.75">
      <c r="A36">
        <v>35</v>
      </c>
      <c r="B36" s="1" t="s">
        <v>191</v>
      </c>
      <c r="C36" s="1" t="s">
        <v>72</v>
      </c>
      <c r="D36" s="1">
        <f t="shared" si="0"/>
        <v>15.139999999999937</v>
      </c>
      <c r="E36" s="1"/>
    </row>
    <row r="37" spans="1:5" ht="15.75">
      <c r="A37">
        <v>36</v>
      </c>
      <c r="B37" s="1" t="s">
        <v>192</v>
      </c>
      <c r="C37" s="1" t="s">
        <v>9</v>
      </c>
      <c r="D37" s="1">
        <f t="shared" si="0"/>
        <v>11.349999999999937</v>
      </c>
      <c r="E37" s="1"/>
    </row>
    <row r="38" spans="1:5" ht="15.75">
      <c r="A38">
        <v>37</v>
      </c>
      <c r="B38" s="1" t="s">
        <v>193</v>
      </c>
      <c r="C38" s="1" t="s">
        <v>7</v>
      </c>
      <c r="D38" s="1">
        <f t="shared" si="0"/>
        <v>7.559999999999937</v>
      </c>
      <c r="E38" s="1"/>
    </row>
    <row r="39" spans="1:5" ht="15.75">
      <c r="A39">
        <v>38</v>
      </c>
      <c r="B39" s="1" t="s">
        <v>194</v>
      </c>
      <c r="C39" s="1" t="s">
        <v>7</v>
      </c>
      <c r="D39" s="1">
        <f t="shared" si="0"/>
        <v>3.7699999999999374</v>
      </c>
      <c r="E39" s="1"/>
    </row>
    <row r="40" spans="1:5" ht="15.75">
      <c r="A40">
        <v>39</v>
      </c>
      <c r="B40" s="1"/>
      <c r="C40" s="1"/>
      <c r="D40" s="1"/>
      <c r="E40" s="1"/>
    </row>
    <row r="41" spans="1:5" ht="15.75">
      <c r="A41">
        <v>40</v>
      </c>
      <c r="B41" s="1"/>
      <c r="C41" s="1"/>
      <c r="D41" s="1"/>
      <c r="E41" s="1"/>
    </row>
    <row r="42" spans="1:5" ht="15.75">
      <c r="A42">
        <v>41</v>
      </c>
      <c r="B42" s="1"/>
      <c r="C42" s="1"/>
      <c r="D42" s="1"/>
      <c r="E42" s="1"/>
    </row>
    <row r="43" spans="1:5" ht="15.75">
      <c r="A43">
        <v>42</v>
      </c>
      <c r="B43" s="1"/>
      <c r="C43" s="1"/>
      <c r="D43" s="1"/>
      <c r="E43" s="1"/>
    </row>
    <row r="44" spans="1:5" ht="15.75">
      <c r="A44">
        <v>43</v>
      </c>
      <c r="B44" s="1"/>
      <c r="C44" s="1"/>
      <c r="D44" s="1"/>
      <c r="E44" s="1"/>
    </row>
    <row r="45" spans="1:5" ht="15.75">
      <c r="A45">
        <v>44</v>
      </c>
      <c r="B45" s="1"/>
      <c r="C45" s="1"/>
      <c r="D45" s="1"/>
      <c r="E45" s="1"/>
    </row>
    <row r="46" spans="1:5" ht="15.75">
      <c r="A46">
        <v>45</v>
      </c>
      <c r="B46" s="1"/>
      <c r="C46" s="1"/>
      <c r="D46" s="1"/>
      <c r="E46" s="1"/>
    </row>
    <row r="47" spans="1:5" ht="15.75">
      <c r="A47">
        <v>46</v>
      </c>
      <c r="B47" s="1"/>
      <c r="C47" s="1"/>
      <c r="D47" s="1"/>
      <c r="E47" s="1"/>
    </row>
    <row r="48" spans="1:5" ht="15.75">
      <c r="A48">
        <v>47</v>
      </c>
      <c r="B48" s="1"/>
      <c r="C48" s="1"/>
      <c r="D48" s="1"/>
      <c r="E48" s="1"/>
    </row>
    <row r="49" spans="1:5" ht="15.75">
      <c r="A49">
        <v>48</v>
      </c>
      <c r="B49" s="1"/>
      <c r="C49" s="1"/>
      <c r="D49" s="1"/>
      <c r="E49" s="1"/>
    </row>
    <row r="50" spans="1:5" ht="15.75">
      <c r="A50">
        <v>49</v>
      </c>
      <c r="B50" s="1"/>
      <c r="C50" s="1"/>
      <c r="D50" s="1"/>
      <c r="E50" s="1"/>
    </row>
    <row r="51" spans="1:5" ht="15.75">
      <c r="A51">
        <v>50</v>
      </c>
      <c r="B51" s="1"/>
      <c r="C51" s="1"/>
      <c r="D51" s="1"/>
      <c r="E51" s="1"/>
    </row>
    <row r="52" spans="1:5" ht="15.75">
      <c r="A52">
        <v>51</v>
      </c>
      <c r="B52" s="1"/>
      <c r="C52" s="1"/>
      <c r="D52" s="1"/>
      <c r="E52" s="1"/>
    </row>
    <row r="53" spans="1:5" ht="15.75">
      <c r="A53">
        <v>52</v>
      </c>
      <c r="B53" s="1"/>
      <c r="C53" s="1"/>
      <c r="D53" s="1"/>
      <c r="E53" s="1"/>
    </row>
    <row r="54" spans="1:5" ht="15.75">
      <c r="A54">
        <v>53</v>
      </c>
      <c r="B54" s="1"/>
      <c r="C54" s="1"/>
      <c r="D54" s="1"/>
      <c r="E54" s="1"/>
    </row>
    <row r="55" spans="1:5" ht="15.75">
      <c r="A55">
        <v>54</v>
      </c>
      <c r="B55" s="1"/>
      <c r="C55" s="1"/>
      <c r="D55" s="1"/>
      <c r="E55" s="1"/>
    </row>
    <row r="56" spans="1:5" ht="15.75">
      <c r="A56">
        <v>55</v>
      </c>
      <c r="B56" s="1"/>
      <c r="C56" s="1"/>
      <c r="D56" s="1"/>
      <c r="E56" s="1"/>
    </row>
    <row r="57" spans="1:5" ht="15.75">
      <c r="A57">
        <v>56</v>
      </c>
      <c r="B57" s="1"/>
      <c r="C57" s="1"/>
      <c r="D57" s="1"/>
      <c r="E57" s="1"/>
    </row>
    <row r="58" spans="1:5" ht="15.75">
      <c r="A58">
        <v>57</v>
      </c>
      <c r="B58" s="1"/>
      <c r="C58" s="1"/>
      <c r="D58" s="1"/>
      <c r="E58" s="1"/>
    </row>
    <row r="59" spans="1:5" ht="15.75">
      <c r="A59">
        <v>58</v>
      </c>
      <c r="B59" s="1"/>
      <c r="C59" s="1"/>
      <c r="D59" s="1"/>
      <c r="E59" s="1"/>
    </row>
    <row r="60" spans="1:4" ht="15.75">
      <c r="A60">
        <v>59</v>
      </c>
      <c r="D60">
        <v>1</v>
      </c>
    </row>
    <row r="61" spans="1:4" ht="15.75">
      <c r="A61">
        <v>60</v>
      </c>
      <c r="D61">
        <v>1</v>
      </c>
    </row>
    <row r="62" spans="1:4" ht="15.75">
      <c r="A62">
        <v>61</v>
      </c>
      <c r="D62">
        <v>1</v>
      </c>
    </row>
    <row r="63" spans="1:4" ht="15.75">
      <c r="A63">
        <v>62</v>
      </c>
      <c r="D63">
        <v>1</v>
      </c>
    </row>
    <row r="64" spans="1:4" ht="15.75">
      <c r="A64">
        <v>63</v>
      </c>
      <c r="D64">
        <v>1</v>
      </c>
    </row>
    <row r="65" spans="1:4" ht="15.75">
      <c r="A65">
        <v>64</v>
      </c>
      <c r="D65">
        <v>1</v>
      </c>
    </row>
    <row r="66" spans="1:4" ht="15.75">
      <c r="A66">
        <v>65</v>
      </c>
      <c r="D66">
        <v>1</v>
      </c>
    </row>
    <row r="67" spans="1:4" ht="15.75">
      <c r="A67">
        <v>66</v>
      </c>
      <c r="D67">
        <v>1</v>
      </c>
    </row>
    <row r="68" spans="1:4" ht="15.75">
      <c r="A68">
        <v>67</v>
      </c>
      <c r="D68">
        <v>1</v>
      </c>
    </row>
    <row r="69" spans="1:4" ht="15.75">
      <c r="A69">
        <v>68</v>
      </c>
      <c r="D69">
        <v>1</v>
      </c>
    </row>
    <row r="70" spans="1:4" ht="15.75">
      <c r="A70">
        <v>69</v>
      </c>
      <c r="D70">
        <v>1</v>
      </c>
    </row>
    <row r="71" spans="1:4" ht="15.75">
      <c r="A71">
        <v>70</v>
      </c>
      <c r="D71">
        <v>1</v>
      </c>
    </row>
    <row r="72" spans="1:4" ht="15.75">
      <c r="A72">
        <v>71</v>
      </c>
      <c r="D72">
        <v>1</v>
      </c>
    </row>
    <row r="73" spans="1:4" ht="15.75">
      <c r="A73">
        <v>72</v>
      </c>
      <c r="D73">
        <v>1</v>
      </c>
    </row>
    <row r="74" spans="1:4" ht="15.75">
      <c r="A74">
        <v>73</v>
      </c>
      <c r="D74">
        <v>1</v>
      </c>
    </row>
    <row r="75" spans="1:4" ht="15.75">
      <c r="A75">
        <v>74</v>
      </c>
      <c r="D75">
        <v>1</v>
      </c>
    </row>
    <row r="76" spans="1:4" ht="15.75">
      <c r="A76">
        <v>75</v>
      </c>
      <c r="D76">
        <v>1</v>
      </c>
    </row>
    <row r="77" spans="1:4" ht="15.75">
      <c r="A77">
        <v>76</v>
      </c>
      <c r="D77">
        <v>1</v>
      </c>
    </row>
    <row r="78" spans="1:4" ht="15.75">
      <c r="A78">
        <v>77</v>
      </c>
      <c r="D78">
        <v>1</v>
      </c>
    </row>
    <row r="79" spans="1:4" ht="15.75">
      <c r="A79">
        <v>78</v>
      </c>
      <c r="D79">
        <v>1</v>
      </c>
    </row>
    <row r="80" spans="1:4" ht="15.75">
      <c r="A80">
        <v>79</v>
      </c>
      <c r="D80">
        <v>1</v>
      </c>
    </row>
    <row r="81" spans="1:4" ht="15.75">
      <c r="A81">
        <v>80</v>
      </c>
      <c r="D81">
        <v>1</v>
      </c>
    </row>
    <row r="82" spans="1:4" ht="15.75">
      <c r="A82">
        <v>81</v>
      </c>
      <c r="D82">
        <v>1</v>
      </c>
    </row>
    <row r="83" spans="1:4" ht="15.75">
      <c r="A83">
        <v>82</v>
      </c>
      <c r="D83">
        <v>1</v>
      </c>
    </row>
    <row r="84" spans="1:4" ht="15.75">
      <c r="A84">
        <v>83</v>
      </c>
      <c r="D84">
        <v>1</v>
      </c>
    </row>
    <row r="85" spans="1:4" ht="15.75">
      <c r="A85">
        <v>84</v>
      </c>
      <c r="D85">
        <v>1</v>
      </c>
    </row>
    <row r="86" spans="1:4" ht="15.75">
      <c r="A86">
        <v>85</v>
      </c>
      <c r="D86">
        <v>1</v>
      </c>
    </row>
    <row r="87" spans="1:4" ht="15.75">
      <c r="A87">
        <v>86</v>
      </c>
      <c r="D87">
        <v>1</v>
      </c>
    </row>
    <row r="88" spans="1:4" ht="15.75">
      <c r="A88">
        <v>87</v>
      </c>
      <c r="D88">
        <v>1</v>
      </c>
    </row>
    <row r="89" spans="1:4" ht="15.75">
      <c r="A89">
        <v>88</v>
      </c>
      <c r="D89">
        <v>1</v>
      </c>
    </row>
    <row r="90" spans="1:4" ht="15.75">
      <c r="A90">
        <v>89</v>
      </c>
      <c r="D90">
        <v>1</v>
      </c>
    </row>
    <row r="91" spans="1:4" ht="15.75">
      <c r="A91">
        <v>90</v>
      </c>
      <c r="D91">
        <v>1</v>
      </c>
    </row>
    <row r="92" spans="1:4" ht="15.75">
      <c r="A92">
        <v>91</v>
      </c>
      <c r="D92">
        <v>1</v>
      </c>
    </row>
    <row r="93" spans="1:4" ht="15.75">
      <c r="A93">
        <v>92</v>
      </c>
      <c r="D93">
        <v>1</v>
      </c>
    </row>
    <row r="94" spans="1:4" ht="15.75">
      <c r="A94">
        <v>93</v>
      </c>
      <c r="D94">
        <v>1</v>
      </c>
    </row>
    <row r="95" spans="1:4" ht="15.75">
      <c r="A95">
        <v>94</v>
      </c>
      <c r="D95">
        <v>1</v>
      </c>
    </row>
    <row r="96" spans="1:4" ht="15.75">
      <c r="A96">
        <v>95</v>
      </c>
      <c r="D96">
        <v>1</v>
      </c>
    </row>
    <row r="97" spans="1:4" ht="15.75">
      <c r="A97">
        <v>96</v>
      </c>
      <c r="D97">
        <v>1</v>
      </c>
    </row>
    <row r="98" spans="1:4" ht="15.75">
      <c r="A98">
        <v>97</v>
      </c>
      <c r="D98">
        <v>1</v>
      </c>
    </row>
    <row r="99" spans="1:4" ht="15.75">
      <c r="A99">
        <v>98</v>
      </c>
      <c r="D99">
        <v>1</v>
      </c>
    </row>
    <row r="100" spans="1:4" ht="15.75">
      <c r="A100">
        <v>99</v>
      </c>
      <c r="D100">
        <v>1</v>
      </c>
    </row>
    <row r="101" spans="1:4" ht="15.75">
      <c r="A101">
        <v>100</v>
      </c>
      <c r="D101">
        <v>1</v>
      </c>
    </row>
  </sheetData>
  <sheetProtection/>
  <mergeCells count="2">
    <mergeCell ref="H1:I1"/>
    <mergeCell ref="H2:I2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4">
      <selection activeCell="G3" sqref="G3"/>
    </sheetView>
  </sheetViews>
  <sheetFormatPr defaultColWidth="11.00390625" defaultRowHeight="15.75"/>
  <cols>
    <col min="1" max="1" width="6.375" style="0" customWidth="1"/>
    <col min="2" max="2" width="39.625" style="0" customWidth="1"/>
  </cols>
  <sheetData>
    <row r="1" spans="1:10" ht="15.75">
      <c r="A1" t="s">
        <v>0</v>
      </c>
      <c r="B1" t="s">
        <v>1</v>
      </c>
      <c r="C1" t="s">
        <v>2</v>
      </c>
      <c r="D1" t="s">
        <v>3</v>
      </c>
      <c r="F1" t="s">
        <v>2</v>
      </c>
      <c r="G1" t="s">
        <v>4</v>
      </c>
      <c r="H1" s="22" t="s">
        <v>76</v>
      </c>
      <c r="I1" s="22"/>
      <c r="J1" t="s">
        <v>5</v>
      </c>
    </row>
    <row r="2" spans="1:11" ht="15.75">
      <c r="A2">
        <v>1</v>
      </c>
      <c r="B2" t="s">
        <v>195</v>
      </c>
      <c r="C2" s="1" t="s">
        <v>9</v>
      </c>
      <c r="D2" s="1">
        <v>144</v>
      </c>
      <c r="E2" s="1"/>
      <c r="F2" s="7" t="s">
        <v>46</v>
      </c>
      <c r="G2" s="1">
        <f>D11</f>
        <v>92.15999999999998</v>
      </c>
      <c r="H2" s="23">
        <f>144/25</f>
        <v>5.76</v>
      </c>
      <c r="I2" s="23"/>
      <c r="J2" s="1" t="s">
        <v>46</v>
      </c>
      <c r="K2" s="1" t="s">
        <v>19</v>
      </c>
    </row>
    <row r="3" spans="1:11" ht="15.75">
      <c r="A3">
        <v>2</v>
      </c>
      <c r="B3" t="s">
        <v>196</v>
      </c>
      <c r="C3" s="1" t="s">
        <v>14</v>
      </c>
      <c r="D3" s="1">
        <f>D2-5.76</f>
        <v>138.24</v>
      </c>
      <c r="E3" s="1"/>
      <c r="F3" s="7" t="s">
        <v>7</v>
      </c>
      <c r="G3" s="1">
        <f>D19</f>
        <v>46.07999999999997</v>
      </c>
      <c r="H3" s="1"/>
      <c r="I3" s="1"/>
      <c r="J3" s="1" t="s">
        <v>7</v>
      </c>
      <c r="K3" s="1" t="s">
        <v>8</v>
      </c>
    </row>
    <row r="4" spans="1:11" ht="15.75">
      <c r="A4">
        <v>3</v>
      </c>
      <c r="B4" t="s">
        <v>197</v>
      </c>
      <c r="C4" s="1" t="s">
        <v>16</v>
      </c>
      <c r="D4" s="1">
        <f aca="true" t="shared" si="0" ref="D4:D26">D3-5.76</f>
        <v>132.48000000000002</v>
      </c>
      <c r="E4" s="1"/>
      <c r="F4" s="7" t="s">
        <v>6</v>
      </c>
      <c r="G4" s="1"/>
      <c r="H4" s="1"/>
      <c r="I4" s="1"/>
      <c r="J4" s="1" t="s">
        <v>6</v>
      </c>
      <c r="K4" s="1" t="s">
        <v>24</v>
      </c>
    </row>
    <row r="5" spans="1:11" ht="15.75">
      <c r="A5">
        <v>4</v>
      </c>
      <c r="B5" t="s">
        <v>198</v>
      </c>
      <c r="C5" s="1" t="s">
        <v>16</v>
      </c>
      <c r="D5" s="1">
        <f t="shared" si="0"/>
        <v>126.72000000000001</v>
      </c>
      <c r="E5" s="1"/>
      <c r="F5" s="7" t="s">
        <v>9</v>
      </c>
      <c r="G5" s="1">
        <f>D2+D6+D7+D20+D24</f>
        <v>437.76</v>
      </c>
      <c r="H5" s="1"/>
      <c r="I5" s="1"/>
      <c r="J5" s="1" t="s">
        <v>9</v>
      </c>
      <c r="K5" s="1" t="s">
        <v>10</v>
      </c>
    </row>
    <row r="6" spans="1:11" ht="15.75">
      <c r="A6">
        <v>5</v>
      </c>
      <c r="B6" t="s">
        <v>199</v>
      </c>
      <c r="C6" s="1" t="s">
        <v>9</v>
      </c>
      <c r="D6" s="1">
        <f t="shared" si="0"/>
        <v>120.96000000000001</v>
      </c>
      <c r="E6" s="1"/>
      <c r="F6" s="7" t="s">
        <v>12</v>
      </c>
      <c r="G6" s="1">
        <f>D10+D12+D14+D23+D26</f>
        <v>287.9999999999999</v>
      </c>
      <c r="H6" s="1"/>
      <c r="I6" s="1"/>
      <c r="J6" s="1" t="s">
        <v>44</v>
      </c>
      <c r="K6" s="1" t="s">
        <v>45</v>
      </c>
    </row>
    <row r="7" spans="1:11" ht="15.75">
      <c r="A7">
        <v>6</v>
      </c>
      <c r="B7" t="s">
        <v>200</v>
      </c>
      <c r="C7" s="1" t="s">
        <v>9</v>
      </c>
      <c r="D7" s="1">
        <f t="shared" si="0"/>
        <v>115.2</v>
      </c>
      <c r="E7" s="1"/>
      <c r="F7" s="7" t="s">
        <v>44</v>
      </c>
      <c r="G7" s="1">
        <f>D9</f>
        <v>103.67999999999999</v>
      </c>
      <c r="H7" s="1"/>
      <c r="I7" s="1"/>
      <c r="J7" s="1" t="s">
        <v>12</v>
      </c>
      <c r="K7" s="1" t="s">
        <v>13</v>
      </c>
    </row>
    <row r="8" spans="1:11" ht="15.75">
      <c r="A8">
        <v>7</v>
      </c>
      <c r="B8" t="s">
        <v>201</v>
      </c>
      <c r="C8" s="1" t="s">
        <v>14</v>
      </c>
      <c r="D8" s="1">
        <f t="shared" si="0"/>
        <v>109.44</v>
      </c>
      <c r="E8" s="1"/>
      <c r="F8" s="7" t="s">
        <v>11</v>
      </c>
      <c r="G8" s="1"/>
      <c r="H8" s="1"/>
      <c r="I8" s="1"/>
      <c r="J8" s="1" t="s">
        <v>11</v>
      </c>
      <c r="K8" s="1" t="s">
        <v>18</v>
      </c>
    </row>
    <row r="9" spans="1:11" ht="15.75">
      <c r="A9">
        <v>8</v>
      </c>
      <c r="B9" t="s">
        <v>202</v>
      </c>
      <c r="C9" s="1" t="s">
        <v>44</v>
      </c>
      <c r="D9" s="1">
        <f t="shared" si="0"/>
        <v>103.67999999999999</v>
      </c>
      <c r="E9" s="1"/>
      <c r="F9" s="7" t="s">
        <v>14</v>
      </c>
      <c r="G9" s="1">
        <f>D3+D8+D17</f>
        <v>305.28</v>
      </c>
      <c r="H9" s="1"/>
      <c r="I9" s="1"/>
      <c r="J9" s="1" t="s">
        <v>14</v>
      </c>
      <c r="K9" s="1" t="s">
        <v>15</v>
      </c>
    </row>
    <row r="10" spans="1:11" ht="15.75">
      <c r="A10">
        <v>9</v>
      </c>
      <c r="B10" t="s">
        <v>203</v>
      </c>
      <c r="C10" s="1" t="s">
        <v>12</v>
      </c>
      <c r="D10" s="1">
        <f t="shared" si="0"/>
        <v>97.91999999999999</v>
      </c>
      <c r="E10" s="1"/>
      <c r="F10" s="7" t="s">
        <v>20</v>
      </c>
      <c r="G10" s="1"/>
      <c r="H10" s="1"/>
      <c r="I10" s="1"/>
      <c r="J10" s="1" t="s">
        <v>20</v>
      </c>
      <c r="K10" s="1" t="s">
        <v>21</v>
      </c>
    </row>
    <row r="11" spans="1:11" ht="15.75">
      <c r="A11">
        <v>10</v>
      </c>
      <c r="B11" t="s">
        <v>204</v>
      </c>
      <c r="C11" s="1" t="s">
        <v>46</v>
      </c>
      <c r="D11" s="1">
        <f t="shared" si="0"/>
        <v>92.15999999999998</v>
      </c>
      <c r="E11" s="1"/>
      <c r="F11" s="7" t="s">
        <v>42</v>
      </c>
      <c r="G11" s="1">
        <f>D15+D16+D18+D21+D22+D25</f>
        <v>259.1999999999998</v>
      </c>
      <c r="H11" s="1"/>
      <c r="I11" s="1"/>
      <c r="J11" s="1" t="s">
        <v>42</v>
      </c>
      <c r="K11" s="1" t="s">
        <v>43</v>
      </c>
    </row>
    <row r="12" spans="1:11" ht="15.75">
      <c r="A12">
        <v>11</v>
      </c>
      <c r="B12" t="s">
        <v>205</v>
      </c>
      <c r="C12" s="1" t="s">
        <v>12</v>
      </c>
      <c r="D12" s="1">
        <f t="shared" si="0"/>
        <v>86.39999999999998</v>
      </c>
      <c r="E12" s="1"/>
      <c r="F12" s="7" t="s">
        <v>22</v>
      </c>
      <c r="G12" s="1"/>
      <c r="H12" s="1"/>
      <c r="I12" s="1"/>
      <c r="J12" s="1" t="s">
        <v>22</v>
      </c>
      <c r="K12" s="1" t="s">
        <v>23</v>
      </c>
    </row>
    <row r="13" spans="1:11" ht="15.75">
      <c r="A13">
        <v>12</v>
      </c>
      <c r="B13" t="s">
        <v>206</v>
      </c>
      <c r="C13" s="1" t="s">
        <v>16</v>
      </c>
      <c r="D13" s="1">
        <f t="shared" si="0"/>
        <v>80.63999999999997</v>
      </c>
      <c r="E13" s="1"/>
      <c r="F13" s="7" t="s">
        <v>16</v>
      </c>
      <c r="G13" s="1">
        <f>D4+D5+D13</f>
        <v>339.84000000000003</v>
      </c>
      <c r="H13" s="1"/>
      <c r="I13" s="1"/>
      <c r="J13" s="1" t="s">
        <v>16</v>
      </c>
      <c r="K13" s="1" t="s">
        <v>17</v>
      </c>
    </row>
    <row r="14" spans="1:11" ht="15.75">
      <c r="A14">
        <v>13</v>
      </c>
      <c r="B14" t="s">
        <v>207</v>
      </c>
      <c r="C14" s="1" t="s">
        <v>12</v>
      </c>
      <c r="D14" s="1">
        <f t="shared" si="0"/>
        <v>74.87999999999997</v>
      </c>
      <c r="E14" s="1"/>
      <c r="F14" s="6" t="s">
        <v>72</v>
      </c>
      <c r="J14" t="s">
        <v>72</v>
      </c>
      <c r="K14" t="s">
        <v>66</v>
      </c>
    </row>
    <row r="15" spans="1:5" ht="15.75">
      <c r="A15">
        <v>14</v>
      </c>
      <c r="B15" t="s">
        <v>208</v>
      </c>
      <c r="C15" s="1" t="s">
        <v>42</v>
      </c>
      <c r="D15" s="1">
        <f t="shared" si="0"/>
        <v>69.11999999999996</v>
      </c>
      <c r="E15" s="1"/>
    </row>
    <row r="16" spans="1:5" ht="15.75">
      <c r="A16">
        <v>15</v>
      </c>
      <c r="B16" t="s">
        <v>209</v>
      </c>
      <c r="C16" s="1" t="s">
        <v>42</v>
      </c>
      <c r="D16" s="1">
        <f t="shared" si="0"/>
        <v>63.359999999999964</v>
      </c>
      <c r="E16" s="1"/>
    </row>
    <row r="17" spans="1:7" ht="15.75">
      <c r="A17">
        <v>16</v>
      </c>
      <c r="B17" t="s">
        <v>210</v>
      </c>
      <c r="C17" s="1" t="s">
        <v>14</v>
      </c>
      <c r="D17" s="1">
        <f t="shared" si="0"/>
        <v>57.599999999999966</v>
      </c>
      <c r="E17" s="1"/>
      <c r="F17" t="s">
        <v>4</v>
      </c>
      <c r="G17">
        <f>SUM(G2:G14)</f>
        <v>1871.9999999999995</v>
      </c>
    </row>
    <row r="18" spans="1:7" ht="15.75">
      <c r="A18">
        <v>17</v>
      </c>
      <c r="B18" s="1" t="s">
        <v>211</v>
      </c>
      <c r="C18" s="1" t="s">
        <v>42</v>
      </c>
      <c r="D18" s="1">
        <f t="shared" si="0"/>
        <v>51.83999999999997</v>
      </c>
      <c r="E18" s="1"/>
      <c r="G18">
        <v>1872</v>
      </c>
    </row>
    <row r="19" spans="1:7" ht="15.75">
      <c r="A19">
        <v>18</v>
      </c>
      <c r="B19" s="1" t="s">
        <v>212</v>
      </c>
      <c r="C19" s="1" t="s">
        <v>7</v>
      </c>
      <c r="D19" s="1">
        <f t="shared" si="0"/>
        <v>46.07999999999997</v>
      </c>
      <c r="E19" s="1"/>
      <c r="G19">
        <f>G17-G18</f>
        <v>0</v>
      </c>
    </row>
    <row r="20" spans="1:5" ht="15.75">
      <c r="A20">
        <v>19</v>
      </c>
      <c r="B20" s="1" t="s">
        <v>213</v>
      </c>
      <c r="C20" s="1" t="s">
        <v>9</v>
      </c>
      <c r="D20" s="1">
        <f t="shared" si="0"/>
        <v>40.31999999999997</v>
      </c>
      <c r="E20" s="1"/>
    </row>
    <row r="21" spans="1:5" ht="15.75">
      <c r="A21">
        <v>20</v>
      </c>
      <c r="B21" s="1" t="s">
        <v>214</v>
      </c>
      <c r="C21" s="1" t="s">
        <v>42</v>
      </c>
      <c r="D21" s="1">
        <f t="shared" si="0"/>
        <v>34.559999999999974</v>
      </c>
      <c r="E21" s="1"/>
    </row>
    <row r="22" spans="1:5" ht="15.75">
      <c r="A22">
        <v>21</v>
      </c>
      <c r="B22" s="1" t="s">
        <v>215</v>
      </c>
      <c r="C22" s="1" t="s">
        <v>42</v>
      </c>
      <c r="D22" s="1">
        <f t="shared" si="0"/>
        <v>28.799999999999976</v>
      </c>
      <c r="E22" s="1"/>
    </row>
    <row r="23" spans="1:5" ht="15.75">
      <c r="A23">
        <v>22</v>
      </c>
      <c r="B23" s="1" t="s">
        <v>216</v>
      </c>
      <c r="C23" s="1" t="s">
        <v>12</v>
      </c>
      <c r="D23" s="1">
        <f t="shared" si="0"/>
        <v>23.039999999999978</v>
      </c>
      <c r="E23" s="1"/>
    </row>
    <row r="24" spans="1:5" ht="15.75">
      <c r="A24">
        <v>23</v>
      </c>
      <c r="B24" s="1" t="s">
        <v>217</v>
      </c>
      <c r="C24" s="1" t="s">
        <v>9</v>
      </c>
      <c r="D24" s="1">
        <f t="shared" si="0"/>
        <v>17.27999999999998</v>
      </c>
      <c r="E24" s="1"/>
    </row>
    <row r="25" spans="1:5" ht="15.75">
      <c r="A25">
        <v>24</v>
      </c>
      <c r="B25" s="1" t="s">
        <v>218</v>
      </c>
      <c r="C25" s="1" t="s">
        <v>42</v>
      </c>
      <c r="D25" s="1">
        <f t="shared" si="0"/>
        <v>11.51999999999998</v>
      </c>
      <c r="E25" s="1"/>
    </row>
    <row r="26" spans="1:5" ht="15.75">
      <c r="A26">
        <v>25</v>
      </c>
      <c r="B26" s="1" t="s">
        <v>219</v>
      </c>
      <c r="C26" s="1" t="s">
        <v>12</v>
      </c>
      <c r="D26" s="1">
        <f t="shared" si="0"/>
        <v>5.75999999999998</v>
      </c>
      <c r="E26" s="1"/>
    </row>
    <row r="27" spans="1:5" ht="15.75">
      <c r="A27">
        <v>26</v>
      </c>
      <c r="B27" s="1"/>
      <c r="C27" s="1"/>
      <c r="D27" s="1"/>
      <c r="E27" s="1"/>
    </row>
    <row r="28" spans="1:5" ht="15.75">
      <c r="A28">
        <v>27</v>
      </c>
      <c r="B28" s="1"/>
      <c r="C28" s="1"/>
      <c r="D28" s="1"/>
      <c r="E28" s="1"/>
    </row>
    <row r="29" spans="1:5" ht="15.75">
      <c r="A29">
        <v>28</v>
      </c>
      <c r="B29" s="1"/>
      <c r="C29" s="1"/>
      <c r="D29" s="1"/>
      <c r="E29" s="1"/>
    </row>
    <row r="30" spans="1:5" ht="15.75">
      <c r="A30">
        <v>29</v>
      </c>
      <c r="B30" s="1"/>
      <c r="C30" s="1"/>
      <c r="D30" s="1"/>
      <c r="E30" s="1"/>
    </row>
    <row r="31" spans="1:7" ht="15.75">
      <c r="A31">
        <v>30</v>
      </c>
      <c r="B31" s="1"/>
      <c r="C31" s="1"/>
      <c r="D31" s="1"/>
      <c r="E31" s="1"/>
      <c r="G31">
        <f>E29-G29</f>
        <v>0</v>
      </c>
    </row>
    <row r="32" spans="1:5" ht="15.75">
      <c r="A32">
        <v>31</v>
      </c>
      <c r="B32" s="1"/>
      <c r="C32" s="1"/>
      <c r="D32" s="1"/>
      <c r="E32" s="1"/>
    </row>
    <row r="33" spans="1:5" ht="15.75">
      <c r="A33">
        <v>32</v>
      </c>
      <c r="B33" s="1"/>
      <c r="C33" s="1"/>
      <c r="D33" s="1"/>
      <c r="E33" s="1"/>
    </row>
    <row r="34" spans="1:5" ht="15.75">
      <c r="A34">
        <v>33</v>
      </c>
      <c r="B34" s="1"/>
      <c r="C34" s="1"/>
      <c r="D34" s="1"/>
      <c r="E34" s="1"/>
    </row>
    <row r="35" spans="1:5" ht="15.75">
      <c r="A35">
        <v>34</v>
      </c>
      <c r="B35" s="1"/>
      <c r="C35" s="1"/>
      <c r="D35" s="1"/>
      <c r="E35" s="1"/>
    </row>
    <row r="36" spans="1:5" ht="15.75">
      <c r="A36">
        <v>35</v>
      </c>
      <c r="B36" s="1"/>
      <c r="C36" s="1"/>
      <c r="D36" s="1"/>
      <c r="E36" s="1"/>
    </row>
    <row r="37" spans="1:5" ht="15.75">
      <c r="A37">
        <v>36</v>
      </c>
      <c r="B37" s="1"/>
      <c r="C37" s="1"/>
      <c r="D37" s="1"/>
      <c r="E37" s="1"/>
    </row>
    <row r="38" spans="1:5" ht="15.75">
      <c r="A38">
        <v>37</v>
      </c>
      <c r="B38" s="1"/>
      <c r="C38" s="1"/>
      <c r="D38" s="1"/>
      <c r="E38" s="1"/>
    </row>
    <row r="39" spans="1:5" ht="15.75">
      <c r="A39">
        <v>38</v>
      </c>
      <c r="B39" s="1"/>
      <c r="C39" s="1"/>
      <c r="D39" s="1"/>
      <c r="E39" s="1"/>
    </row>
    <row r="40" spans="1:5" ht="15.75">
      <c r="A40">
        <v>39</v>
      </c>
      <c r="B40" s="1"/>
      <c r="C40" s="1"/>
      <c r="D40" s="1"/>
      <c r="E40" s="1"/>
    </row>
    <row r="41" spans="1:5" ht="15.75">
      <c r="A41">
        <v>40</v>
      </c>
      <c r="B41" s="1"/>
      <c r="C41" s="1"/>
      <c r="D41" s="1"/>
      <c r="E41" s="1"/>
    </row>
    <row r="42" spans="1:5" ht="15.75">
      <c r="A42">
        <v>41</v>
      </c>
      <c r="B42" s="1"/>
      <c r="C42" s="1"/>
      <c r="D42" s="1"/>
      <c r="E42" s="1"/>
    </row>
    <row r="43" spans="1:5" ht="15.75">
      <c r="A43">
        <v>42</v>
      </c>
      <c r="B43" s="1"/>
      <c r="C43" s="1"/>
      <c r="D43" s="1"/>
      <c r="E43" s="1"/>
    </row>
    <row r="44" spans="1:5" ht="15.75">
      <c r="A44">
        <v>43</v>
      </c>
      <c r="B44" s="1"/>
      <c r="C44" s="1"/>
      <c r="D44" s="1"/>
      <c r="E44" s="1"/>
    </row>
    <row r="45" spans="1:5" ht="15.75">
      <c r="A45">
        <v>44</v>
      </c>
      <c r="B45" s="1"/>
      <c r="C45" s="1"/>
      <c r="D45" s="1"/>
      <c r="E45" s="1"/>
    </row>
    <row r="46" spans="1:5" ht="15.75">
      <c r="A46">
        <v>45</v>
      </c>
      <c r="B46" s="1"/>
      <c r="C46" s="1"/>
      <c r="D46" s="1"/>
      <c r="E46" s="1"/>
    </row>
    <row r="47" spans="1:5" ht="15.75">
      <c r="A47">
        <v>46</v>
      </c>
      <c r="B47" s="1"/>
      <c r="C47" s="1"/>
      <c r="D47" s="1"/>
      <c r="E47" s="1"/>
    </row>
    <row r="48" spans="1:5" ht="15.75">
      <c r="A48">
        <v>47</v>
      </c>
      <c r="B48" s="1"/>
      <c r="C48" s="1"/>
      <c r="D48" s="1"/>
      <c r="E48" s="1"/>
    </row>
    <row r="49" spans="1:5" ht="15.75">
      <c r="A49">
        <v>48</v>
      </c>
      <c r="B49" s="1"/>
      <c r="C49" s="1"/>
      <c r="D49" s="1"/>
      <c r="E49" s="1"/>
    </row>
    <row r="50" spans="1:5" ht="15.75">
      <c r="A50">
        <v>49</v>
      </c>
      <c r="B50" s="1"/>
      <c r="C50" s="1"/>
      <c r="D50" s="1"/>
      <c r="E50" s="1"/>
    </row>
    <row r="51" spans="1:5" ht="15.75">
      <c r="A51">
        <v>50</v>
      </c>
      <c r="B51" s="1"/>
      <c r="C51" s="1"/>
      <c r="D51" s="1"/>
      <c r="E51" s="1"/>
    </row>
    <row r="52" spans="1:5" ht="15.75">
      <c r="A52">
        <v>51</v>
      </c>
      <c r="B52" s="1"/>
      <c r="C52" s="1"/>
      <c r="D52" s="1"/>
      <c r="E52" s="1"/>
    </row>
    <row r="53" spans="1:5" ht="15.75">
      <c r="A53">
        <v>52</v>
      </c>
      <c r="B53" s="1"/>
      <c r="C53" s="1"/>
      <c r="D53" s="1"/>
      <c r="E53" s="1"/>
    </row>
    <row r="54" spans="1:5" ht="15.75">
      <c r="A54">
        <v>53</v>
      </c>
      <c r="B54" s="1"/>
      <c r="C54" s="1"/>
      <c r="D54" s="1"/>
      <c r="E54" s="1"/>
    </row>
    <row r="55" spans="1:5" ht="15.75">
      <c r="A55">
        <v>54</v>
      </c>
      <c r="B55" s="1"/>
      <c r="C55" s="1"/>
      <c r="D55" s="1"/>
      <c r="E55" s="1"/>
    </row>
    <row r="56" spans="1:5" ht="15.75">
      <c r="A56">
        <v>55</v>
      </c>
      <c r="B56" s="1"/>
      <c r="C56" s="1"/>
      <c r="D56" s="1"/>
      <c r="E56" s="1"/>
    </row>
    <row r="57" spans="1:5" ht="15.75">
      <c r="A57">
        <v>56</v>
      </c>
      <c r="B57" s="1"/>
      <c r="C57" s="1"/>
      <c r="D57" s="1"/>
      <c r="E57" s="1"/>
    </row>
    <row r="58" spans="1:5" ht="15.75">
      <c r="A58">
        <v>57</v>
      </c>
      <c r="B58" s="1"/>
      <c r="C58" s="1"/>
      <c r="D58" s="1"/>
      <c r="E58" s="1"/>
    </row>
    <row r="59" spans="1:5" ht="15.75">
      <c r="A59">
        <v>58</v>
      </c>
      <c r="B59" s="1"/>
      <c r="C59" s="1"/>
      <c r="D59" s="1"/>
      <c r="E59" s="1"/>
    </row>
    <row r="60" spans="1:4" ht="15.75">
      <c r="A60">
        <v>59</v>
      </c>
      <c r="D60">
        <v>1</v>
      </c>
    </row>
    <row r="61" spans="1:4" ht="15.75">
      <c r="A61">
        <v>60</v>
      </c>
      <c r="D61">
        <v>1</v>
      </c>
    </row>
    <row r="62" spans="1:4" ht="15.75">
      <c r="A62">
        <v>61</v>
      </c>
      <c r="D62">
        <v>1</v>
      </c>
    </row>
    <row r="63" spans="1:4" ht="15.75">
      <c r="A63">
        <v>62</v>
      </c>
      <c r="D63">
        <v>1</v>
      </c>
    </row>
    <row r="64" spans="1:4" ht="15.75">
      <c r="A64">
        <v>63</v>
      </c>
      <c r="D64">
        <v>1</v>
      </c>
    </row>
    <row r="65" spans="1:4" ht="15.75">
      <c r="A65">
        <v>64</v>
      </c>
      <c r="D65">
        <v>1</v>
      </c>
    </row>
    <row r="66" spans="1:4" ht="15.75">
      <c r="A66">
        <v>65</v>
      </c>
      <c r="D66">
        <v>1</v>
      </c>
    </row>
    <row r="67" spans="1:4" ht="15.75">
      <c r="A67">
        <v>66</v>
      </c>
      <c r="D67">
        <v>1</v>
      </c>
    </row>
    <row r="68" spans="1:4" ht="15.75">
      <c r="A68">
        <v>67</v>
      </c>
      <c r="D68">
        <v>1</v>
      </c>
    </row>
    <row r="69" spans="1:4" ht="15.75">
      <c r="A69">
        <v>68</v>
      </c>
      <c r="D69">
        <v>1</v>
      </c>
    </row>
    <row r="70" spans="1:4" ht="15.75">
      <c r="A70">
        <v>69</v>
      </c>
      <c r="D70">
        <v>1</v>
      </c>
    </row>
    <row r="71" spans="1:4" ht="15.75">
      <c r="A71">
        <v>70</v>
      </c>
      <c r="D71">
        <v>1</v>
      </c>
    </row>
    <row r="72" spans="1:4" ht="15.75">
      <c r="A72">
        <v>71</v>
      </c>
      <c r="D72">
        <v>1</v>
      </c>
    </row>
    <row r="73" spans="1:4" ht="15.75">
      <c r="A73">
        <v>72</v>
      </c>
      <c r="D73">
        <v>1</v>
      </c>
    </row>
    <row r="74" spans="1:4" ht="15.75">
      <c r="A74">
        <v>73</v>
      </c>
      <c r="D74">
        <v>1</v>
      </c>
    </row>
    <row r="75" spans="1:4" ht="15.75">
      <c r="A75">
        <v>74</v>
      </c>
      <c r="D75">
        <v>1</v>
      </c>
    </row>
    <row r="76" spans="1:4" ht="15.75">
      <c r="A76">
        <v>75</v>
      </c>
      <c r="D76">
        <v>1</v>
      </c>
    </row>
    <row r="77" spans="1:4" ht="15.75">
      <c r="A77">
        <v>76</v>
      </c>
      <c r="D77">
        <v>1</v>
      </c>
    </row>
    <row r="78" spans="1:4" ht="15.75">
      <c r="A78">
        <v>77</v>
      </c>
      <c r="D78">
        <v>1</v>
      </c>
    </row>
    <row r="79" spans="1:4" ht="15.75">
      <c r="A79">
        <v>78</v>
      </c>
      <c r="D79">
        <v>1</v>
      </c>
    </row>
    <row r="80" spans="1:4" ht="15.75">
      <c r="A80">
        <v>79</v>
      </c>
      <c r="D80">
        <v>1</v>
      </c>
    </row>
    <row r="81" spans="1:4" ht="15.75">
      <c r="A81">
        <v>80</v>
      </c>
      <c r="D81">
        <v>1</v>
      </c>
    </row>
    <row r="82" spans="1:4" ht="15.75">
      <c r="A82">
        <v>81</v>
      </c>
      <c r="D82">
        <v>1</v>
      </c>
    </row>
    <row r="83" spans="1:4" ht="15.75">
      <c r="A83">
        <v>82</v>
      </c>
      <c r="D83">
        <v>1</v>
      </c>
    </row>
    <row r="84" spans="1:4" ht="15.75">
      <c r="A84">
        <v>83</v>
      </c>
      <c r="D84">
        <v>1</v>
      </c>
    </row>
    <row r="85" spans="1:4" ht="15.75">
      <c r="A85">
        <v>84</v>
      </c>
      <c r="D85">
        <v>1</v>
      </c>
    </row>
    <row r="86" spans="1:4" ht="15.75">
      <c r="A86">
        <v>85</v>
      </c>
      <c r="D86">
        <v>1</v>
      </c>
    </row>
    <row r="87" spans="1:4" ht="15.75">
      <c r="A87">
        <v>86</v>
      </c>
      <c r="D87">
        <v>1</v>
      </c>
    </row>
    <row r="88" spans="1:4" ht="15.75">
      <c r="A88">
        <v>87</v>
      </c>
      <c r="D88">
        <v>1</v>
      </c>
    </row>
    <row r="89" spans="1:4" ht="15.75">
      <c r="A89">
        <v>88</v>
      </c>
      <c r="D89">
        <v>1</v>
      </c>
    </row>
    <row r="90" spans="1:4" ht="15.75">
      <c r="A90">
        <v>89</v>
      </c>
      <c r="D90">
        <v>1</v>
      </c>
    </row>
    <row r="91" spans="1:4" ht="15.75">
      <c r="A91">
        <v>90</v>
      </c>
      <c r="D91">
        <v>1</v>
      </c>
    </row>
    <row r="92" spans="1:4" ht="15.75">
      <c r="A92">
        <v>91</v>
      </c>
      <c r="D92">
        <v>1</v>
      </c>
    </row>
    <row r="93" spans="1:4" ht="15.75">
      <c r="A93">
        <v>92</v>
      </c>
      <c r="D93">
        <v>1</v>
      </c>
    </row>
    <row r="94" spans="1:4" ht="15.75">
      <c r="A94">
        <v>93</v>
      </c>
      <c r="D94">
        <v>1</v>
      </c>
    </row>
    <row r="95" spans="1:4" ht="15.75">
      <c r="A95">
        <v>94</v>
      </c>
      <c r="D95">
        <v>1</v>
      </c>
    </row>
    <row r="96" spans="1:4" ht="15.75">
      <c r="A96">
        <v>95</v>
      </c>
      <c r="D96">
        <v>1</v>
      </c>
    </row>
    <row r="97" spans="1:4" ht="15.75">
      <c r="A97">
        <v>96</v>
      </c>
      <c r="D97">
        <v>1</v>
      </c>
    </row>
    <row r="98" spans="1:4" ht="15.75">
      <c r="A98">
        <v>97</v>
      </c>
      <c r="D98">
        <v>1</v>
      </c>
    </row>
    <row r="99" spans="1:4" ht="15.75">
      <c r="A99">
        <v>98</v>
      </c>
      <c r="D99">
        <v>1</v>
      </c>
    </row>
    <row r="100" spans="1:4" ht="15.75">
      <c r="A100">
        <v>99</v>
      </c>
      <c r="D100">
        <v>1</v>
      </c>
    </row>
    <row r="101" spans="1:4" ht="15.75">
      <c r="A101">
        <v>100</v>
      </c>
      <c r="D101">
        <v>1</v>
      </c>
    </row>
  </sheetData>
  <sheetProtection/>
  <mergeCells count="2">
    <mergeCell ref="H1:I1"/>
    <mergeCell ref="H2:I2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8">
      <selection activeCell="G4" sqref="G4"/>
    </sheetView>
  </sheetViews>
  <sheetFormatPr defaultColWidth="11.00390625" defaultRowHeight="15.75"/>
  <cols>
    <col min="1" max="1" width="6.375" style="0" customWidth="1"/>
    <col min="2" max="2" width="49.00390625" style="0" customWidth="1"/>
  </cols>
  <sheetData>
    <row r="1" spans="1:10" ht="15.75">
      <c r="A1" t="s">
        <v>0</v>
      </c>
      <c r="B1" t="s">
        <v>1</v>
      </c>
      <c r="C1" t="s">
        <v>2</v>
      </c>
      <c r="D1" t="s">
        <v>3</v>
      </c>
      <c r="E1" s="12"/>
      <c r="F1" t="s">
        <v>2</v>
      </c>
      <c r="G1" t="s">
        <v>4</v>
      </c>
      <c r="H1" s="22" t="s">
        <v>76</v>
      </c>
      <c r="I1" s="22"/>
      <c r="J1" t="s">
        <v>5</v>
      </c>
    </row>
    <row r="2" spans="1:11" ht="15.75">
      <c r="A2">
        <v>1</v>
      </c>
      <c r="B2" s="1" t="s">
        <v>220</v>
      </c>
      <c r="C2" s="1" t="s">
        <v>46</v>
      </c>
      <c r="D2" s="1">
        <v>144</v>
      </c>
      <c r="E2" s="1"/>
      <c r="F2" s="7" t="s">
        <v>46</v>
      </c>
      <c r="G2" s="1">
        <f>D2+D16+D25+D26+D27</f>
        <v>320.0999999999997</v>
      </c>
      <c r="H2" s="23">
        <f>144/31</f>
        <v>4.645161290322581</v>
      </c>
      <c r="I2" s="23"/>
      <c r="J2" s="1" t="s">
        <v>46</v>
      </c>
      <c r="K2" s="1" t="s">
        <v>19</v>
      </c>
    </row>
    <row r="3" spans="1:11" ht="15.75">
      <c r="A3">
        <v>2</v>
      </c>
      <c r="B3" s="1" t="s">
        <v>221</v>
      </c>
      <c r="C3" s="1" t="s">
        <v>16</v>
      </c>
      <c r="D3" s="1">
        <f>D2-4.65</f>
        <v>139.35</v>
      </c>
      <c r="E3" s="1"/>
      <c r="F3" s="7" t="s">
        <v>7</v>
      </c>
      <c r="G3" s="1">
        <f>D28</f>
        <v>23.099999999999916</v>
      </c>
      <c r="H3" s="1"/>
      <c r="I3" s="1"/>
      <c r="J3" s="1" t="s">
        <v>7</v>
      </c>
      <c r="K3" s="1" t="s">
        <v>8</v>
      </c>
    </row>
    <row r="4" spans="1:11" ht="15.75">
      <c r="A4">
        <v>3</v>
      </c>
      <c r="B4" s="1" t="s">
        <v>222</v>
      </c>
      <c r="C4" s="1" t="s">
        <v>14</v>
      </c>
      <c r="D4" s="1">
        <f aca="true" t="shared" si="0" ref="D4:D32">D3-4.65</f>
        <v>134.7</v>
      </c>
      <c r="E4" s="1"/>
      <c r="F4" s="7" t="s">
        <v>6</v>
      </c>
      <c r="G4" s="1"/>
      <c r="H4" s="1"/>
      <c r="I4" s="1"/>
      <c r="J4" s="1" t="s">
        <v>6</v>
      </c>
      <c r="K4" s="1" t="s">
        <v>24</v>
      </c>
    </row>
    <row r="5" spans="1:11" ht="15.75">
      <c r="A5">
        <v>4</v>
      </c>
      <c r="B5" s="1" t="s">
        <v>223</v>
      </c>
      <c r="C5" s="1" t="s">
        <v>14</v>
      </c>
      <c r="D5" s="1">
        <f t="shared" si="0"/>
        <v>130.04999999999998</v>
      </c>
      <c r="E5" s="1"/>
      <c r="F5" s="7" t="s">
        <v>9</v>
      </c>
      <c r="G5" s="1">
        <f>D6+D11+D20+D30+D31+D32</f>
        <v>315.2999999999996</v>
      </c>
      <c r="H5" s="1"/>
      <c r="I5" s="1"/>
      <c r="J5" s="1" t="s">
        <v>9</v>
      </c>
      <c r="K5" s="1" t="s">
        <v>10</v>
      </c>
    </row>
    <row r="6" spans="1:11" ht="15.75">
      <c r="A6">
        <v>5</v>
      </c>
      <c r="B6" s="1" t="s">
        <v>224</v>
      </c>
      <c r="C6" s="1" t="s">
        <v>9</v>
      </c>
      <c r="D6" s="1">
        <f t="shared" si="0"/>
        <v>125.39999999999998</v>
      </c>
      <c r="E6" s="1"/>
      <c r="F6" s="7" t="s">
        <v>12</v>
      </c>
      <c r="G6" s="1"/>
      <c r="H6" s="1"/>
      <c r="I6" s="1"/>
      <c r="J6" s="1" t="s">
        <v>44</v>
      </c>
      <c r="K6" s="1" t="s">
        <v>45</v>
      </c>
    </row>
    <row r="7" spans="1:11" ht="15.75">
      <c r="A7">
        <v>6</v>
      </c>
      <c r="B7" s="1" t="s">
        <v>225</v>
      </c>
      <c r="C7" s="1" t="s">
        <v>16</v>
      </c>
      <c r="D7" s="1">
        <f t="shared" si="0"/>
        <v>120.74999999999997</v>
      </c>
      <c r="E7" s="1"/>
      <c r="F7" s="7" t="s">
        <v>44</v>
      </c>
      <c r="G7" s="1">
        <f>D10+D21</f>
        <v>162.44999999999987</v>
      </c>
      <c r="H7" s="1"/>
      <c r="I7" s="1"/>
      <c r="J7" s="1" t="s">
        <v>12</v>
      </c>
      <c r="K7" s="1" t="s">
        <v>13</v>
      </c>
    </row>
    <row r="8" spans="1:11" ht="15.75">
      <c r="A8">
        <v>7</v>
      </c>
      <c r="B8" s="1" t="s">
        <v>226</v>
      </c>
      <c r="C8" s="1" t="s">
        <v>14</v>
      </c>
      <c r="D8" s="1">
        <f t="shared" si="0"/>
        <v>116.09999999999997</v>
      </c>
      <c r="E8" s="1"/>
      <c r="F8" s="7" t="s">
        <v>11</v>
      </c>
      <c r="G8" s="1"/>
      <c r="H8" s="1"/>
      <c r="I8" s="1"/>
      <c r="J8" s="1" t="s">
        <v>11</v>
      </c>
      <c r="K8" s="1" t="s">
        <v>18</v>
      </c>
    </row>
    <row r="9" spans="1:11" ht="15.75">
      <c r="A9">
        <v>8</v>
      </c>
      <c r="B9" s="1" t="s">
        <v>227</v>
      </c>
      <c r="C9" s="1" t="s">
        <v>42</v>
      </c>
      <c r="D9" s="1">
        <f t="shared" si="0"/>
        <v>111.44999999999996</v>
      </c>
      <c r="E9" s="1"/>
      <c r="F9" s="7" t="s">
        <v>14</v>
      </c>
      <c r="G9" s="1">
        <f>D4+D5+D8+D29</f>
        <v>399.2999999999999</v>
      </c>
      <c r="H9" s="1"/>
      <c r="I9" s="1"/>
      <c r="J9" s="1" t="s">
        <v>14</v>
      </c>
      <c r="K9" s="1" t="s">
        <v>15</v>
      </c>
    </row>
    <row r="10" spans="1:11" ht="15.75">
      <c r="A10">
        <v>9</v>
      </c>
      <c r="B10" s="1" t="s">
        <v>228</v>
      </c>
      <c r="C10" s="1" t="s">
        <v>44</v>
      </c>
      <c r="D10" s="1">
        <f t="shared" si="0"/>
        <v>106.79999999999995</v>
      </c>
      <c r="E10" s="1"/>
      <c r="F10" s="7" t="s">
        <v>20</v>
      </c>
      <c r="G10" s="1"/>
      <c r="H10" s="1"/>
      <c r="I10" s="1"/>
      <c r="J10" s="1" t="s">
        <v>20</v>
      </c>
      <c r="K10" s="1" t="s">
        <v>21</v>
      </c>
    </row>
    <row r="11" spans="1:11" ht="15.75">
      <c r="A11">
        <v>10</v>
      </c>
      <c r="B11" s="1" t="s">
        <v>229</v>
      </c>
      <c r="C11" s="1" t="s">
        <v>9</v>
      </c>
      <c r="D11" s="1">
        <f t="shared" si="0"/>
        <v>102.14999999999995</v>
      </c>
      <c r="E11" s="1"/>
      <c r="F11" s="7" t="s">
        <v>42</v>
      </c>
      <c r="G11">
        <f>D9+D12+D13+D14+D15+D22+D23+D24</f>
        <v>612.5999999999995</v>
      </c>
      <c r="H11" s="1"/>
      <c r="I11" s="1"/>
      <c r="J11" s="1" t="s">
        <v>42</v>
      </c>
      <c r="K11" s="1" t="s">
        <v>43</v>
      </c>
    </row>
    <row r="12" spans="1:11" ht="15.75">
      <c r="A12">
        <v>11</v>
      </c>
      <c r="B12" s="1" t="s">
        <v>230</v>
      </c>
      <c r="C12" s="1" t="s">
        <v>42</v>
      </c>
      <c r="D12" s="1">
        <f t="shared" si="0"/>
        <v>97.49999999999994</v>
      </c>
      <c r="E12" s="1"/>
      <c r="F12" s="7" t="s">
        <v>22</v>
      </c>
      <c r="G12" s="1"/>
      <c r="H12" s="1"/>
      <c r="I12" s="1"/>
      <c r="J12" s="1" t="s">
        <v>22</v>
      </c>
      <c r="K12" s="1" t="s">
        <v>23</v>
      </c>
    </row>
    <row r="13" spans="1:11" ht="15.75">
      <c r="A13">
        <v>12</v>
      </c>
      <c r="B13" s="1" t="s">
        <v>231</v>
      </c>
      <c r="C13" s="1" t="s">
        <v>178</v>
      </c>
      <c r="D13" s="1">
        <f t="shared" si="0"/>
        <v>92.84999999999994</v>
      </c>
      <c r="E13" s="1"/>
      <c r="F13" s="7" t="s">
        <v>16</v>
      </c>
      <c r="G13" s="1">
        <f>D3+D7+D17+D18+D19</f>
        <v>468.89999999999975</v>
      </c>
      <c r="H13" s="1"/>
      <c r="I13" s="1"/>
      <c r="J13" s="1" t="s">
        <v>16</v>
      </c>
      <c r="K13" s="1" t="s">
        <v>17</v>
      </c>
    </row>
    <row r="14" spans="1:11" ht="15.75">
      <c r="A14">
        <v>13</v>
      </c>
      <c r="B14" s="1" t="s">
        <v>232</v>
      </c>
      <c r="C14" s="1" t="s">
        <v>42</v>
      </c>
      <c r="D14" s="1">
        <f t="shared" si="0"/>
        <v>88.19999999999993</v>
      </c>
      <c r="E14" s="1"/>
      <c r="F14" s="6" t="s">
        <v>72</v>
      </c>
      <c r="J14" t="s">
        <v>72</v>
      </c>
      <c r="K14" t="s">
        <v>66</v>
      </c>
    </row>
    <row r="15" spans="1:5" ht="15.75">
      <c r="A15">
        <v>14</v>
      </c>
      <c r="B15" s="1" t="s">
        <v>233</v>
      </c>
      <c r="C15" s="1" t="s">
        <v>42</v>
      </c>
      <c r="D15" s="1">
        <f t="shared" si="0"/>
        <v>83.54999999999993</v>
      </c>
      <c r="E15" s="1"/>
    </row>
    <row r="16" spans="1:5" ht="15.75">
      <c r="A16">
        <v>15</v>
      </c>
      <c r="B16" s="1" t="s">
        <v>234</v>
      </c>
      <c r="C16" s="1" t="s">
        <v>46</v>
      </c>
      <c r="D16" s="1">
        <f t="shared" si="0"/>
        <v>78.89999999999992</v>
      </c>
      <c r="E16" s="1"/>
    </row>
    <row r="17" spans="1:7" ht="15.75">
      <c r="A17">
        <v>16</v>
      </c>
      <c r="B17" s="1" t="s">
        <v>235</v>
      </c>
      <c r="C17" s="1" t="s">
        <v>16</v>
      </c>
      <c r="D17" s="1">
        <f t="shared" si="0"/>
        <v>74.24999999999991</v>
      </c>
      <c r="E17" s="1"/>
      <c r="F17" t="s">
        <v>4</v>
      </c>
      <c r="G17">
        <f>SUM(G2:G14)</f>
        <v>2301.749999999998</v>
      </c>
    </row>
    <row r="18" spans="1:7" ht="15.75">
      <c r="A18">
        <v>17</v>
      </c>
      <c r="B18" s="1" t="s">
        <v>236</v>
      </c>
      <c r="C18" s="1" t="s">
        <v>16</v>
      </c>
      <c r="D18" s="1">
        <f t="shared" si="0"/>
        <v>69.59999999999991</v>
      </c>
      <c r="E18" s="1"/>
      <c r="G18">
        <v>2301.75</v>
      </c>
    </row>
    <row r="19" spans="1:5" ht="15.75">
      <c r="A19">
        <v>18</v>
      </c>
      <c r="B19" s="1" t="s">
        <v>237</v>
      </c>
      <c r="C19" s="1" t="s">
        <v>16</v>
      </c>
      <c r="D19" s="1">
        <f t="shared" si="0"/>
        <v>64.9499999999999</v>
      </c>
      <c r="E19" s="1"/>
    </row>
    <row r="20" spans="1:5" ht="15.75">
      <c r="A20">
        <v>19</v>
      </c>
      <c r="B20" s="1" t="s">
        <v>238</v>
      </c>
      <c r="C20" s="1" t="s">
        <v>9</v>
      </c>
      <c r="D20" s="1">
        <f t="shared" si="0"/>
        <v>60.299999999999905</v>
      </c>
      <c r="E20" s="1"/>
    </row>
    <row r="21" spans="1:5" ht="15.75">
      <c r="A21">
        <v>20</v>
      </c>
      <c r="B21" s="1" t="s">
        <v>239</v>
      </c>
      <c r="C21" s="1" t="s">
        <v>44</v>
      </c>
      <c r="D21" s="1">
        <f t="shared" si="0"/>
        <v>55.649999999999906</v>
      </c>
      <c r="E21" s="1"/>
    </row>
    <row r="22" spans="1:5" ht="15.75">
      <c r="A22">
        <v>21</v>
      </c>
      <c r="B22" s="1" t="s">
        <v>240</v>
      </c>
      <c r="C22" s="1" t="s">
        <v>42</v>
      </c>
      <c r="D22" s="1">
        <f t="shared" si="0"/>
        <v>50.99999999999991</v>
      </c>
      <c r="E22" s="1"/>
    </row>
    <row r="23" spans="1:5" ht="15.75">
      <c r="A23">
        <v>22</v>
      </c>
      <c r="B23" s="1" t="s">
        <v>241</v>
      </c>
      <c r="C23" s="1" t="s">
        <v>42</v>
      </c>
      <c r="D23" s="1">
        <f t="shared" si="0"/>
        <v>46.34999999999991</v>
      </c>
      <c r="E23" s="1"/>
    </row>
    <row r="24" spans="1:5" ht="15.75">
      <c r="A24">
        <v>23</v>
      </c>
      <c r="B24" s="1" t="s">
        <v>242</v>
      </c>
      <c r="C24" s="1" t="s">
        <v>42</v>
      </c>
      <c r="D24" s="1">
        <f t="shared" si="0"/>
        <v>41.69999999999991</v>
      </c>
      <c r="E24" s="1"/>
    </row>
    <row r="25" spans="1:5" ht="15.75">
      <c r="A25">
        <v>24</v>
      </c>
      <c r="B25" s="1" t="s">
        <v>243</v>
      </c>
      <c r="C25" s="1" t="s">
        <v>46</v>
      </c>
      <c r="D25" s="1">
        <f t="shared" si="0"/>
        <v>37.04999999999991</v>
      </c>
      <c r="E25" s="1"/>
    </row>
    <row r="26" spans="1:5" ht="15.75">
      <c r="A26">
        <v>25</v>
      </c>
      <c r="B26" s="1" t="s">
        <v>204</v>
      </c>
      <c r="C26" s="1" t="s">
        <v>46</v>
      </c>
      <c r="D26" s="1">
        <f t="shared" si="0"/>
        <v>32.39999999999991</v>
      </c>
      <c r="E26" s="1"/>
    </row>
    <row r="27" spans="1:5" ht="15.75">
      <c r="A27">
        <v>26</v>
      </c>
      <c r="B27" s="1" t="s">
        <v>244</v>
      </c>
      <c r="C27" s="1" t="s">
        <v>46</v>
      </c>
      <c r="D27" s="1">
        <f t="shared" si="0"/>
        <v>27.749999999999915</v>
      </c>
      <c r="E27" s="1"/>
    </row>
    <row r="28" spans="1:5" ht="15.75">
      <c r="A28">
        <v>27</v>
      </c>
      <c r="B28" s="1" t="s">
        <v>245</v>
      </c>
      <c r="C28" s="1" t="s">
        <v>7</v>
      </c>
      <c r="D28" s="1">
        <f t="shared" si="0"/>
        <v>23.099999999999916</v>
      </c>
      <c r="E28" s="1"/>
    </row>
    <row r="29" spans="1:5" ht="15.75">
      <c r="A29">
        <v>28</v>
      </c>
      <c r="B29" s="1" t="s">
        <v>246</v>
      </c>
      <c r="C29" s="1" t="s">
        <v>14</v>
      </c>
      <c r="D29" s="1">
        <f t="shared" si="0"/>
        <v>18.449999999999918</v>
      </c>
      <c r="E29" s="1"/>
    </row>
    <row r="30" spans="1:5" ht="15.75">
      <c r="A30">
        <v>29</v>
      </c>
      <c r="B30" s="1" t="s">
        <v>247</v>
      </c>
      <c r="C30" s="1" t="s">
        <v>9</v>
      </c>
      <c r="D30" s="1">
        <f t="shared" si="0"/>
        <v>13.799999999999917</v>
      </c>
      <c r="E30" s="1"/>
    </row>
    <row r="31" spans="1:5" ht="15.75">
      <c r="A31">
        <v>30</v>
      </c>
      <c r="B31" s="1" t="s">
        <v>248</v>
      </c>
      <c r="C31" s="1" t="s">
        <v>9</v>
      </c>
      <c r="D31" s="1">
        <f t="shared" si="0"/>
        <v>9.149999999999917</v>
      </c>
      <c r="E31" s="1"/>
    </row>
    <row r="32" spans="1:5" ht="15.75">
      <c r="A32">
        <v>31</v>
      </c>
      <c r="B32" s="1" t="s">
        <v>249</v>
      </c>
      <c r="C32" s="1" t="s">
        <v>9</v>
      </c>
      <c r="D32" s="1">
        <f t="shared" si="0"/>
        <v>4.4999999999999165</v>
      </c>
      <c r="E32" s="1"/>
    </row>
    <row r="33" spans="1:5" ht="15.75">
      <c r="A33">
        <v>32</v>
      </c>
      <c r="B33" s="1"/>
      <c r="C33" s="1"/>
      <c r="D33" s="1"/>
      <c r="E33" s="1"/>
    </row>
    <row r="34" spans="1:5" ht="15.75">
      <c r="A34">
        <v>33</v>
      </c>
      <c r="B34" s="1"/>
      <c r="C34" s="1"/>
      <c r="D34" s="1"/>
      <c r="E34" s="1"/>
    </row>
    <row r="35" spans="1:5" ht="15.75">
      <c r="A35">
        <v>34</v>
      </c>
      <c r="B35" s="1"/>
      <c r="C35" s="1"/>
      <c r="D35" s="1"/>
      <c r="E35" s="1"/>
    </row>
    <row r="36" spans="1:5" ht="15.75">
      <c r="A36">
        <v>35</v>
      </c>
      <c r="B36" s="1"/>
      <c r="C36" s="1"/>
      <c r="D36" s="1"/>
      <c r="E36" s="1"/>
    </row>
    <row r="37" spans="1:5" ht="15.75">
      <c r="A37">
        <v>36</v>
      </c>
      <c r="B37" s="1"/>
      <c r="C37" s="1"/>
      <c r="D37" s="1"/>
      <c r="E37" s="1"/>
    </row>
    <row r="38" spans="1:5" ht="15.75">
      <c r="A38">
        <v>37</v>
      </c>
      <c r="B38" s="1"/>
      <c r="C38" s="1"/>
      <c r="D38" s="1"/>
      <c r="E38" s="1"/>
    </row>
    <row r="39" spans="1:5" ht="15.75">
      <c r="A39">
        <v>38</v>
      </c>
      <c r="B39" s="1"/>
      <c r="C39" s="1"/>
      <c r="D39" s="1"/>
      <c r="E39" s="1"/>
    </row>
    <row r="40" spans="1:5" ht="15.75">
      <c r="A40">
        <v>39</v>
      </c>
      <c r="B40" s="1"/>
      <c r="C40" s="1"/>
      <c r="D40" s="1"/>
      <c r="E40" s="1"/>
    </row>
    <row r="41" spans="1:5" ht="15.75">
      <c r="A41">
        <v>40</v>
      </c>
      <c r="B41" s="1"/>
      <c r="C41" s="1"/>
      <c r="D41" s="1"/>
      <c r="E41" s="1"/>
    </row>
    <row r="42" spans="1:5" ht="15.75">
      <c r="A42">
        <v>41</v>
      </c>
      <c r="B42" s="1"/>
      <c r="C42" s="1"/>
      <c r="D42" s="1"/>
      <c r="E42" s="1"/>
    </row>
    <row r="43" spans="1:5" ht="15.75">
      <c r="A43">
        <v>42</v>
      </c>
      <c r="B43" s="1"/>
      <c r="C43" s="1"/>
      <c r="D43" s="1"/>
      <c r="E43" s="1"/>
    </row>
    <row r="44" spans="1:5" ht="15.75">
      <c r="A44">
        <v>43</v>
      </c>
      <c r="B44" s="1"/>
      <c r="C44" s="1"/>
      <c r="D44" s="1"/>
      <c r="E44" s="1"/>
    </row>
    <row r="45" spans="1:5" ht="15.75">
      <c r="A45">
        <v>44</v>
      </c>
      <c r="B45" s="1"/>
      <c r="C45" s="1"/>
      <c r="D45" s="1"/>
      <c r="E45" s="1"/>
    </row>
    <row r="46" spans="1:5" ht="15.75">
      <c r="A46">
        <v>45</v>
      </c>
      <c r="B46" s="1"/>
      <c r="C46" s="1"/>
      <c r="D46" s="1"/>
      <c r="E46" s="1"/>
    </row>
    <row r="47" spans="1:5" ht="15.75">
      <c r="A47">
        <v>46</v>
      </c>
      <c r="B47" s="1"/>
      <c r="C47" s="1"/>
      <c r="D47" s="1"/>
      <c r="E47" s="1"/>
    </row>
    <row r="48" spans="1:5" ht="15.75">
      <c r="A48">
        <v>47</v>
      </c>
      <c r="B48" s="1"/>
      <c r="C48" s="1"/>
      <c r="D48" s="1"/>
      <c r="E48" s="1"/>
    </row>
    <row r="49" spans="1:5" ht="15.75">
      <c r="A49">
        <v>48</v>
      </c>
      <c r="B49" s="1"/>
      <c r="C49" s="1"/>
      <c r="D49" s="1"/>
      <c r="E49" s="1"/>
    </row>
    <row r="50" spans="1:5" ht="15.75">
      <c r="A50">
        <v>49</v>
      </c>
      <c r="B50" s="1"/>
      <c r="C50" s="1"/>
      <c r="D50" s="1"/>
      <c r="E50" s="1"/>
    </row>
    <row r="51" spans="1:5" ht="15.75">
      <c r="A51">
        <v>50</v>
      </c>
      <c r="B51" s="1"/>
      <c r="C51" s="1"/>
      <c r="D51" s="1"/>
      <c r="E51" s="1"/>
    </row>
    <row r="52" spans="1:5" ht="15.75">
      <c r="A52">
        <v>51</v>
      </c>
      <c r="B52" s="1"/>
      <c r="C52" s="1"/>
      <c r="D52" s="1"/>
      <c r="E52" s="1"/>
    </row>
    <row r="53" spans="1:5" ht="15.75">
      <c r="A53">
        <v>52</v>
      </c>
      <c r="B53" s="1"/>
      <c r="C53" s="1"/>
      <c r="D53" s="1"/>
      <c r="E53" s="1"/>
    </row>
    <row r="54" spans="1:5" ht="15.75">
      <c r="A54">
        <v>53</v>
      </c>
      <c r="B54" s="1"/>
      <c r="C54" s="1"/>
      <c r="D54" s="1"/>
      <c r="E54" s="1"/>
    </row>
    <row r="55" spans="1:5" ht="15.75">
      <c r="A55">
        <v>54</v>
      </c>
      <c r="B55" s="1"/>
      <c r="C55" s="1"/>
      <c r="D55" s="1"/>
      <c r="E55" s="1"/>
    </row>
    <row r="56" spans="1:5" ht="15.75">
      <c r="A56">
        <v>55</v>
      </c>
      <c r="B56" s="1"/>
      <c r="C56" s="1"/>
      <c r="D56" s="1"/>
      <c r="E56" s="1"/>
    </row>
    <row r="57" spans="1:5" ht="15.75">
      <c r="A57">
        <v>56</v>
      </c>
      <c r="B57" s="1"/>
      <c r="C57" s="1"/>
      <c r="D57" s="1"/>
      <c r="E57" s="1"/>
    </row>
    <row r="58" spans="1:5" ht="15.75">
      <c r="A58">
        <v>57</v>
      </c>
      <c r="B58" s="1"/>
      <c r="C58" s="1"/>
      <c r="D58" s="1"/>
      <c r="E58" s="1"/>
    </row>
    <row r="59" spans="1:5" ht="15.75">
      <c r="A59">
        <v>58</v>
      </c>
      <c r="B59" s="1"/>
      <c r="C59" s="1"/>
      <c r="D59" s="1"/>
      <c r="E59" s="1"/>
    </row>
    <row r="60" spans="1:4" ht="15.75">
      <c r="A60">
        <v>59</v>
      </c>
      <c r="D60">
        <v>1</v>
      </c>
    </row>
    <row r="61" spans="1:4" ht="15.75">
      <c r="A61">
        <v>60</v>
      </c>
      <c r="D61">
        <v>1</v>
      </c>
    </row>
    <row r="62" spans="1:4" ht="15.75">
      <c r="A62">
        <v>61</v>
      </c>
      <c r="D62">
        <v>1</v>
      </c>
    </row>
    <row r="63" spans="1:4" ht="15.75">
      <c r="A63">
        <v>62</v>
      </c>
      <c r="D63">
        <v>1</v>
      </c>
    </row>
    <row r="64" spans="1:4" ht="15.75">
      <c r="A64">
        <v>63</v>
      </c>
      <c r="D64">
        <v>1</v>
      </c>
    </row>
    <row r="65" spans="1:4" ht="15.75">
      <c r="A65">
        <v>64</v>
      </c>
      <c r="D65">
        <v>1</v>
      </c>
    </row>
    <row r="66" spans="1:4" ht="15.75">
      <c r="A66">
        <v>65</v>
      </c>
      <c r="D66">
        <v>1</v>
      </c>
    </row>
    <row r="67" spans="1:4" ht="15.75">
      <c r="A67">
        <v>66</v>
      </c>
      <c r="D67">
        <v>1</v>
      </c>
    </row>
    <row r="68" spans="1:4" ht="15.75">
      <c r="A68">
        <v>67</v>
      </c>
      <c r="D68">
        <v>1</v>
      </c>
    </row>
    <row r="69" spans="1:4" ht="15.75">
      <c r="A69">
        <v>68</v>
      </c>
      <c r="D69">
        <v>1</v>
      </c>
    </row>
    <row r="70" spans="1:4" ht="15.75">
      <c r="A70">
        <v>69</v>
      </c>
      <c r="D70">
        <v>1</v>
      </c>
    </row>
    <row r="71" spans="1:4" ht="15.75">
      <c r="A71">
        <v>70</v>
      </c>
      <c r="D71">
        <v>1</v>
      </c>
    </row>
    <row r="72" spans="1:4" ht="15.75">
      <c r="A72">
        <v>71</v>
      </c>
      <c r="D72">
        <v>1</v>
      </c>
    </row>
    <row r="73" spans="1:4" ht="15.75">
      <c r="A73">
        <v>72</v>
      </c>
      <c r="D73">
        <v>1</v>
      </c>
    </row>
    <row r="74" spans="1:4" ht="15.75">
      <c r="A74">
        <v>73</v>
      </c>
      <c r="D74">
        <v>1</v>
      </c>
    </row>
    <row r="75" spans="1:4" ht="15.75">
      <c r="A75">
        <v>74</v>
      </c>
      <c r="D75">
        <v>1</v>
      </c>
    </row>
    <row r="76" spans="1:4" ht="15.75">
      <c r="A76">
        <v>75</v>
      </c>
      <c r="D76">
        <v>1</v>
      </c>
    </row>
    <row r="77" spans="1:4" ht="15.75">
      <c r="A77">
        <v>76</v>
      </c>
      <c r="D77">
        <v>1</v>
      </c>
    </row>
    <row r="78" spans="1:4" ht="15.75">
      <c r="A78">
        <v>77</v>
      </c>
      <c r="D78">
        <v>1</v>
      </c>
    </row>
    <row r="79" spans="1:4" ht="15.75">
      <c r="A79">
        <v>78</v>
      </c>
      <c r="D79">
        <v>1</v>
      </c>
    </row>
    <row r="80" spans="1:4" ht="15.75">
      <c r="A80">
        <v>79</v>
      </c>
      <c r="D80">
        <v>1</v>
      </c>
    </row>
    <row r="81" spans="1:4" ht="15.75">
      <c r="A81">
        <v>80</v>
      </c>
      <c r="D81">
        <v>1</v>
      </c>
    </row>
    <row r="82" spans="1:4" ht="15.75">
      <c r="A82">
        <v>81</v>
      </c>
      <c r="D82">
        <v>1</v>
      </c>
    </row>
    <row r="83" spans="1:4" ht="15.75">
      <c r="A83">
        <v>82</v>
      </c>
      <c r="D83">
        <v>1</v>
      </c>
    </row>
    <row r="84" spans="1:4" ht="15.75">
      <c r="A84">
        <v>83</v>
      </c>
      <c r="D84">
        <v>1</v>
      </c>
    </row>
    <row r="85" spans="1:4" ht="15.75">
      <c r="A85">
        <v>84</v>
      </c>
      <c r="D85">
        <v>1</v>
      </c>
    </row>
    <row r="86" spans="1:4" ht="15.75">
      <c r="A86">
        <v>85</v>
      </c>
      <c r="D86">
        <v>1</v>
      </c>
    </row>
    <row r="87" spans="1:4" ht="15.75">
      <c r="A87">
        <v>86</v>
      </c>
      <c r="D87">
        <v>1</v>
      </c>
    </row>
    <row r="88" spans="1:4" ht="15.75">
      <c r="A88">
        <v>87</v>
      </c>
      <c r="D88">
        <v>1</v>
      </c>
    </row>
    <row r="89" spans="1:4" ht="15.75">
      <c r="A89">
        <v>88</v>
      </c>
      <c r="D89">
        <v>1</v>
      </c>
    </row>
    <row r="90" spans="1:4" ht="15.75">
      <c r="A90">
        <v>89</v>
      </c>
      <c r="D90">
        <v>1</v>
      </c>
    </row>
    <row r="91" spans="1:4" ht="15.75">
      <c r="A91">
        <v>90</v>
      </c>
      <c r="D91">
        <v>1</v>
      </c>
    </row>
    <row r="92" spans="1:4" ht="15.75">
      <c r="A92">
        <v>91</v>
      </c>
      <c r="D92">
        <v>1</v>
      </c>
    </row>
    <row r="93" spans="1:4" ht="15.75">
      <c r="A93">
        <v>92</v>
      </c>
      <c r="D93">
        <v>1</v>
      </c>
    </row>
    <row r="94" spans="1:4" ht="15.75">
      <c r="A94">
        <v>93</v>
      </c>
      <c r="D94">
        <v>1</v>
      </c>
    </row>
    <row r="95" spans="1:4" ht="15.75">
      <c r="A95">
        <v>94</v>
      </c>
      <c r="D95">
        <v>1</v>
      </c>
    </row>
    <row r="96" spans="1:4" ht="15.75">
      <c r="A96">
        <v>95</v>
      </c>
      <c r="D96">
        <v>1</v>
      </c>
    </row>
    <row r="97" spans="1:4" ht="15.75">
      <c r="A97">
        <v>96</v>
      </c>
      <c r="D97">
        <v>1</v>
      </c>
    </row>
    <row r="98" spans="1:4" ht="15.75">
      <c r="A98">
        <v>97</v>
      </c>
      <c r="D98">
        <v>1</v>
      </c>
    </row>
    <row r="99" spans="1:4" ht="15.75">
      <c r="A99">
        <v>98</v>
      </c>
      <c r="D99">
        <v>1</v>
      </c>
    </row>
    <row r="100" spans="1:4" ht="15.75">
      <c r="A100">
        <v>99</v>
      </c>
      <c r="D100">
        <v>1</v>
      </c>
    </row>
    <row r="101" spans="1:4" ht="15.75">
      <c r="A101">
        <v>100</v>
      </c>
      <c r="D101">
        <v>1</v>
      </c>
    </row>
  </sheetData>
  <sheetProtection/>
  <mergeCells count="2">
    <mergeCell ref="H1:I1"/>
    <mergeCell ref="H2:I2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4">
      <selection activeCell="G10" sqref="G10"/>
    </sheetView>
  </sheetViews>
  <sheetFormatPr defaultColWidth="11.00390625" defaultRowHeight="15.75"/>
  <cols>
    <col min="1" max="1" width="6.375" style="0" customWidth="1"/>
    <col min="2" max="2" width="49.00390625" style="0" customWidth="1"/>
  </cols>
  <sheetData>
    <row r="1" spans="1:10" ht="15.75">
      <c r="A1" t="s">
        <v>0</v>
      </c>
      <c r="B1" t="s">
        <v>1</v>
      </c>
      <c r="C1" t="s">
        <v>2</v>
      </c>
      <c r="D1" t="s">
        <v>3</v>
      </c>
      <c r="F1" t="s">
        <v>2</v>
      </c>
      <c r="G1" t="s">
        <v>4</v>
      </c>
      <c r="H1" s="22" t="s">
        <v>76</v>
      </c>
      <c r="I1" s="22"/>
      <c r="J1" t="s">
        <v>5</v>
      </c>
    </row>
    <row r="2" spans="1:11" ht="15.75">
      <c r="A2">
        <v>1</v>
      </c>
      <c r="B2" t="s">
        <v>250</v>
      </c>
      <c r="C2" t="s">
        <v>14</v>
      </c>
      <c r="D2">
        <v>144</v>
      </c>
      <c r="F2" s="7" t="s">
        <v>46</v>
      </c>
      <c r="G2" s="1">
        <f>D6+D20</f>
        <v>137.07999999999996</v>
      </c>
      <c r="H2" s="23">
        <f>144/21</f>
        <v>6.857142857142857</v>
      </c>
      <c r="I2" s="23"/>
      <c r="J2" s="1" t="s">
        <v>46</v>
      </c>
      <c r="K2" s="1" t="s">
        <v>19</v>
      </c>
    </row>
    <row r="3" spans="1:11" ht="15.75">
      <c r="A3">
        <v>2</v>
      </c>
      <c r="B3" t="s">
        <v>251</v>
      </c>
      <c r="C3" t="s">
        <v>16</v>
      </c>
      <c r="D3">
        <f>D2-6.86</f>
        <v>137.14</v>
      </c>
      <c r="F3" s="7" t="s">
        <v>7</v>
      </c>
      <c r="G3" s="1">
        <f>D10+D15+D22</f>
        <v>150.73999999999992</v>
      </c>
      <c r="H3" s="1"/>
      <c r="I3" s="1"/>
      <c r="J3" s="1" t="s">
        <v>7</v>
      </c>
      <c r="K3" s="1" t="s">
        <v>8</v>
      </c>
    </row>
    <row r="4" spans="1:11" ht="15.75">
      <c r="A4">
        <v>3</v>
      </c>
      <c r="B4" t="s">
        <v>252</v>
      </c>
      <c r="C4" t="s">
        <v>72</v>
      </c>
      <c r="D4">
        <f aca="true" t="shared" si="0" ref="D4:D22">D3-6.86</f>
        <v>130.27999999999997</v>
      </c>
      <c r="F4" s="7" t="s">
        <v>6</v>
      </c>
      <c r="G4" s="1"/>
      <c r="H4" s="1"/>
      <c r="I4" s="1"/>
      <c r="J4" s="1" t="s">
        <v>6</v>
      </c>
      <c r="K4" s="1" t="s">
        <v>24</v>
      </c>
    </row>
    <row r="5" spans="1:11" ht="15.75">
      <c r="A5">
        <v>4</v>
      </c>
      <c r="B5" t="s">
        <v>253</v>
      </c>
      <c r="C5" t="s">
        <v>42</v>
      </c>
      <c r="D5">
        <f t="shared" si="0"/>
        <v>123.41999999999997</v>
      </c>
      <c r="F5" s="7" t="s">
        <v>9</v>
      </c>
      <c r="G5" s="1"/>
      <c r="H5" s="1"/>
      <c r="I5" s="1"/>
      <c r="J5" s="1" t="s">
        <v>9</v>
      </c>
      <c r="K5" s="1" t="s">
        <v>10</v>
      </c>
    </row>
    <row r="6" spans="1:11" ht="15.75">
      <c r="A6">
        <v>5</v>
      </c>
      <c r="B6" t="s">
        <v>254</v>
      </c>
      <c r="C6" t="s">
        <v>46</v>
      </c>
      <c r="D6">
        <f t="shared" si="0"/>
        <v>116.55999999999997</v>
      </c>
      <c r="F6" s="7" t="s">
        <v>12</v>
      </c>
      <c r="G6" s="1">
        <f>D7+D9+D11+D18+D19</f>
        <v>349.55999999999995</v>
      </c>
      <c r="H6" s="1"/>
      <c r="I6" s="1"/>
      <c r="J6" s="1" t="s">
        <v>44</v>
      </c>
      <c r="K6" s="1" t="s">
        <v>45</v>
      </c>
    </row>
    <row r="7" spans="1:11" ht="15.75">
      <c r="A7">
        <v>6</v>
      </c>
      <c r="B7" t="s">
        <v>255</v>
      </c>
      <c r="C7" t="s">
        <v>12</v>
      </c>
      <c r="D7">
        <f t="shared" si="0"/>
        <v>109.69999999999997</v>
      </c>
      <c r="F7" s="7" t="s">
        <v>44</v>
      </c>
      <c r="G7" s="1">
        <f>D8+D13</f>
        <v>171.37999999999994</v>
      </c>
      <c r="H7" s="1"/>
      <c r="I7" s="1"/>
      <c r="J7" s="1" t="s">
        <v>12</v>
      </c>
      <c r="K7" s="1" t="s">
        <v>13</v>
      </c>
    </row>
    <row r="8" spans="1:11" ht="15.75">
      <c r="A8">
        <v>7</v>
      </c>
      <c r="B8" t="s">
        <v>256</v>
      </c>
      <c r="C8" t="s">
        <v>44</v>
      </c>
      <c r="D8">
        <f t="shared" si="0"/>
        <v>102.83999999999997</v>
      </c>
      <c r="F8" s="7" t="s">
        <v>11</v>
      </c>
      <c r="G8" s="1"/>
      <c r="H8" s="1"/>
      <c r="I8" s="1"/>
      <c r="J8" s="1" t="s">
        <v>11</v>
      </c>
      <c r="K8" s="1" t="s">
        <v>18</v>
      </c>
    </row>
    <row r="9" spans="1:11" ht="15.75">
      <c r="A9">
        <v>8</v>
      </c>
      <c r="B9" t="s">
        <v>257</v>
      </c>
      <c r="C9" t="s">
        <v>12</v>
      </c>
      <c r="D9">
        <f t="shared" si="0"/>
        <v>95.97999999999998</v>
      </c>
      <c r="F9" s="7" t="s">
        <v>14</v>
      </c>
      <c r="G9" s="1">
        <f>D2+D16+D21+D14</f>
        <v>267.29999999999995</v>
      </c>
      <c r="H9" s="1"/>
      <c r="I9" s="1"/>
      <c r="J9" s="1" t="s">
        <v>14</v>
      </c>
      <c r="K9" s="1" t="s">
        <v>15</v>
      </c>
    </row>
    <row r="10" spans="1:11" ht="15.75">
      <c r="A10">
        <v>9</v>
      </c>
      <c r="B10" t="s">
        <v>258</v>
      </c>
      <c r="C10" t="s">
        <v>7</v>
      </c>
      <c r="D10">
        <f t="shared" si="0"/>
        <v>89.11999999999998</v>
      </c>
      <c r="F10" s="7" t="s">
        <v>20</v>
      </c>
      <c r="G10" s="1"/>
      <c r="H10" s="1"/>
      <c r="I10" s="1"/>
      <c r="J10" s="1" t="s">
        <v>20</v>
      </c>
      <c r="K10" s="1" t="s">
        <v>21</v>
      </c>
    </row>
    <row r="11" spans="1:11" ht="15.75">
      <c r="A11">
        <v>10</v>
      </c>
      <c r="B11" t="s">
        <v>259</v>
      </c>
      <c r="C11" s="1" t="s">
        <v>12</v>
      </c>
      <c r="D11">
        <f t="shared" si="0"/>
        <v>82.25999999999998</v>
      </c>
      <c r="F11" s="7" t="s">
        <v>42</v>
      </c>
      <c r="G11" s="1">
        <f>D5</f>
        <v>123.41999999999997</v>
      </c>
      <c r="H11" s="1"/>
      <c r="I11" s="1"/>
      <c r="J11" s="1" t="s">
        <v>42</v>
      </c>
      <c r="K11" s="1" t="s">
        <v>43</v>
      </c>
    </row>
    <row r="12" spans="1:11" ht="15.75">
      <c r="A12">
        <v>11</v>
      </c>
      <c r="B12" t="s">
        <v>260</v>
      </c>
      <c r="C12" s="1" t="s">
        <v>261</v>
      </c>
      <c r="D12">
        <f t="shared" si="0"/>
        <v>75.39999999999998</v>
      </c>
      <c r="F12" s="7" t="s">
        <v>22</v>
      </c>
      <c r="G12" s="1">
        <f>D12</f>
        <v>75.39999999999998</v>
      </c>
      <c r="H12" s="1"/>
      <c r="I12" s="1"/>
      <c r="J12" s="1" t="s">
        <v>22</v>
      </c>
      <c r="K12" s="1" t="s">
        <v>23</v>
      </c>
    </row>
    <row r="13" spans="1:11" ht="15.75">
      <c r="A13">
        <v>12</v>
      </c>
      <c r="B13" t="s">
        <v>262</v>
      </c>
      <c r="C13" t="s">
        <v>44</v>
      </c>
      <c r="D13">
        <f t="shared" si="0"/>
        <v>68.53999999999998</v>
      </c>
      <c r="F13" s="7" t="s">
        <v>16</v>
      </c>
      <c r="G13" s="1">
        <f>D3+D17</f>
        <v>178.23999999999995</v>
      </c>
      <c r="H13" s="1"/>
      <c r="I13" s="1"/>
      <c r="J13" s="1" t="s">
        <v>16</v>
      </c>
      <c r="K13" s="1" t="s">
        <v>17</v>
      </c>
    </row>
    <row r="14" spans="1:11" ht="15.75">
      <c r="A14">
        <v>13</v>
      </c>
      <c r="B14" t="s">
        <v>263</v>
      </c>
      <c r="C14" s="1" t="s">
        <v>14</v>
      </c>
      <c r="D14">
        <f t="shared" si="0"/>
        <v>61.67999999999998</v>
      </c>
      <c r="F14" s="6" t="s">
        <v>72</v>
      </c>
      <c r="G14">
        <f>D4</f>
        <v>130.27999999999997</v>
      </c>
      <c r="J14" t="s">
        <v>72</v>
      </c>
      <c r="K14" t="s">
        <v>66</v>
      </c>
    </row>
    <row r="15" spans="1:4" ht="15.75">
      <c r="A15">
        <v>14</v>
      </c>
      <c r="B15" t="s">
        <v>264</v>
      </c>
      <c r="C15" s="1" t="s">
        <v>7</v>
      </c>
      <c r="D15">
        <f t="shared" si="0"/>
        <v>54.81999999999998</v>
      </c>
    </row>
    <row r="16" spans="1:4" ht="15.75">
      <c r="A16">
        <v>15</v>
      </c>
      <c r="B16" t="s">
        <v>265</v>
      </c>
      <c r="C16" s="1" t="s">
        <v>14</v>
      </c>
      <c r="D16">
        <f t="shared" si="0"/>
        <v>47.95999999999998</v>
      </c>
    </row>
    <row r="17" spans="1:7" ht="15.75">
      <c r="A17">
        <v>16</v>
      </c>
      <c r="B17" t="s">
        <v>266</v>
      </c>
      <c r="C17" s="1" t="s">
        <v>16</v>
      </c>
      <c r="D17">
        <f t="shared" si="0"/>
        <v>41.09999999999998</v>
      </c>
      <c r="F17" t="s">
        <v>4</v>
      </c>
      <c r="G17">
        <f>SUM(G2:G14)</f>
        <v>1583.3999999999996</v>
      </c>
    </row>
    <row r="18" spans="1:7" ht="15.75">
      <c r="A18">
        <v>17</v>
      </c>
      <c r="B18" t="s">
        <v>267</v>
      </c>
      <c r="C18" s="1" t="s">
        <v>12</v>
      </c>
      <c r="D18">
        <f t="shared" si="0"/>
        <v>34.23999999999998</v>
      </c>
      <c r="G18">
        <v>1583.4</v>
      </c>
    </row>
    <row r="19" spans="1:7" ht="15.75">
      <c r="A19">
        <v>18</v>
      </c>
      <c r="B19" t="s">
        <v>268</v>
      </c>
      <c r="C19" s="1" t="s">
        <v>12</v>
      </c>
      <c r="D19">
        <f t="shared" si="0"/>
        <v>27.37999999999998</v>
      </c>
      <c r="G19">
        <f>G17-G18</f>
        <v>0</v>
      </c>
    </row>
    <row r="20" spans="1:4" ht="15.75">
      <c r="A20">
        <v>19</v>
      </c>
      <c r="B20" t="s">
        <v>269</v>
      </c>
      <c r="C20" s="1" t="s">
        <v>46</v>
      </c>
      <c r="D20">
        <f t="shared" si="0"/>
        <v>20.519999999999982</v>
      </c>
    </row>
    <row r="21" spans="1:4" ht="15.75">
      <c r="A21">
        <v>20</v>
      </c>
      <c r="B21" t="s">
        <v>271</v>
      </c>
      <c r="C21" s="1" t="s">
        <v>14</v>
      </c>
      <c r="D21">
        <f t="shared" si="0"/>
        <v>13.659999999999982</v>
      </c>
    </row>
    <row r="22" spans="1:4" ht="15.75">
      <c r="A22">
        <v>21</v>
      </c>
      <c r="B22" t="s">
        <v>270</v>
      </c>
      <c r="C22" s="1" t="s">
        <v>7</v>
      </c>
      <c r="D22">
        <f t="shared" si="0"/>
        <v>6.799999999999982</v>
      </c>
    </row>
    <row r="23" spans="1:3" ht="15.75">
      <c r="A23">
        <v>22</v>
      </c>
      <c r="C23" s="1"/>
    </row>
    <row r="24" spans="1:3" ht="15.75">
      <c r="A24">
        <v>23</v>
      </c>
      <c r="C24" s="1"/>
    </row>
    <row r="25" spans="1:3" ht="15.75">
      <c r="A25">
        <v>24</v>
      </c>
      <c r="C25" s="1"/>
    </row>
    <row r="26" spans="1:3" ht="15.75">
      <c r="A26">
        <v>25</v>
      </c>
      <c r="C26" s="1"/>
    </row>
    <row r="27" spans="1:3" ht="15.75">
      <c r="A27">
        <v>26</v>
      </c>
      <c r="C27" s="1"/>
    </row>
    <row r="28" spans="1:3" ht="15.75">
      <c r="A28">
        <v>27</v>
      </c>
      <c r="C28" s="1"/>
    </row>
    <row r="29" spans="1:3" ht="15.75">
      <c r="A29">
        <v>28</v>
      </c>
      <c r="C29" s="1"/>
    </row>
    <row r="30" spans="1:3" ht="15.75">
      <c r="A30">
        <v>29</v>
      </c>
      <c r="C30" s="1"/>
    </row>
    <row r="31" ht="15.75">
      <c r="A31">
        <v>30</v>
      </c>
    </row>
    <row r="32" ht="15.75">
      <c r="A32">
        <v>31</v>
      </c>
    </row>
    <row r="33" ht="15.75">
      <c r="A33">
        <v>32</v>
      </c>
    </row>
    <row r="34" ht="15.75">
      <c r="A34">
        <v>33</v>
      </c>
    </row>
    <row r="35" ht="15.75">
      <c r="A35">
        <v>34</v>
      </c>
    </row>
    <row r="36" ht="15.75">
      <c r="A36">
        <v>35</v>
      </c>
    </row>
    <row r="37" ht="15.75">
      <c r="A37">
        <v>36</v>
      </c>
    </row>
    <row r="38" ht="15.75">
      <c r="A38">
        <v>37</v>
      </c>
    </row>
    <row r="39" ht="15.75">
      <c r="A39">
        <v>38</v>
      </c>
    </row>
    <row r="40" ht="15.75">
      <c r="A40">
        <v>39</v>
      </c>
    </row>
    <row r="41" ht="15.75">
      <c r="A41">
        <v>40</v>
      </c>
    </row>
    <row r="42" ht="15.75">
      <c r="A42">
        <v>41</v>
      </c>
    </row>
    <row r="43" ht="15.75">
      <c r="A43">
        <v>42</v>
      </c>
    </row>
    <row r="44" ht="15.75">
      <c r="A44">
        <v>43</v>
      </c>
    </row>
    <row r="45" ht="15.75">
      <c r="A45">
        <v>44</v>
      </c>
    </row>
    <row r="46" ht="15.75">
      <c r="A46">
        <v>45</v>
      </c>
    </row>
    <row r="47" ht="15.75">
      <c r="A47">
        <v>46</v>
      </c>
    </row>
    <row r="48" ht="15.75">
      <c r="A48">
        <v>47</v>
      </c>
    </row>
    <row r="49" ht="15.75">
      <c r="A49">
        <v>48</v>
      </c>
    </row>
    <row r="50" ht="15.75">
      <c r="A50">
        <v>49</v>
      </c>
    </row>
    <row r="51" ht="15.75">
      <c r="A51">
        <v>50</v>
      </c>
    </row>
    <row r="52" ht="15.75">
      <c r="A52">
        <v>51</v>
      </c>
    </row>
    <row r="53" ht="15.75">
      <c r="A53">
        <v>52</v>
      </c>
    </row>
    <row r="54" ht="15.75">
      <c r="A54">
        <v>53</v>
      </c>
    </row>
    <row r="55" ht="15.75">
      <c r="A55">
        <v>54</v>
      </c>
    </row>
    <row r="56" ht="15.75">
      <c r="A56">
        <v>55</v>
      </c>
    </row>
    <row r="57" ht="15.75">
      <c r="A57">
        <v>56</v>
      </c>
    </row>
    <row r="58" ht="15.75">
      <c r="A58">
        <v>57</v>
      </c>
    </row>
    <row r="59" ht="15.75">
      <c r="A59">
        <v>58</v>
      </c>
    </row>
    <row r="60" spans="1:4" ht="15.75">
      <c r="A60">
        <v>59</v>
      </c>
      <c r="D60">
        <v>1</v>
      </c>
    </row>
    <row r="61" spans="1:4" ht="15.75">
      <c r="A61">
        <v>60</v>
      </c>
      <c r="D61">
        <v>1</v>
      </c>
    </row>
    <row r="62" spans="1:4" ht="15.75">
      <c r="A62">
        <v>61</v>
      </c>
      <c r="D62">
        <v>1</v>
      </c>
    </row>
    <row r="63" spans="1:4" ht="15.75">
      <c r="A63">
        <v>62</v>
      </c>
      <c r="D63">
        <v>1</v>
      </c>
    </row>
    <row r="64" spans="1:4" ht="15.75">
      <c r="A64">
        <v>63</v>
      </c>
      <c r="D64">
        <v>1</v>
      </c>
    </row>
    <row r="65" spans="1:4" ht="15.75">
      <c r="A65">
        <v>64</v>
      </c>
      <c r="D65">
        <v>1</v>
      </c>
    </row>
    <row r="66" spans="1:4" ht="15.75">
      <c r="A66">
        <v>65</v>
      </c>
      <c r="D66">
        <v>1</v>
      </c>
    </row>
    <row r="67" spans="1:4" ht="15.75">
      <c r="A67">
        <v>66</v>
      </c>
      <c r="D67">
        <v>1</v>
      </c>
    </row>
    <row r="68" spans="1:4" ht="15.75">
      <c r="A68">
        <v>67</v>
      </c>
      <c r="D68">
        <v>1</v>
      </c>
    </row>
    <row r="69" spans="1:4" ht="15.75">
      <c r="A69">
        <v>68</v>
      </c>
      <c r="D69">
        <v>1</v>
      </c>
    </row>
    <row r="70" spans="1:4" ht="15.75">
      <c r="A70">
        <v>69</v>
      </c>
      <c r="D70">
        <v>1</v>
      </c>
    </row>
    <row r="71" spans="1:4" ht="15.75">
      <c r="A71">
        <v>70</v>
      </c>
      <c r="D71">
        <v>1</v>
      </c>
    </row>
    <row r="72" spans="1:4" ht="15.75">
      <c r="A72">
        <v>71</v>
      </c>
      <c r="D72">
        <v>1</v>
      </c>
    </row>
    <row r="73" spans="1:4" ht="15.75">
      <c r="A73">
        <v>72</v>
      </c>
      <c r="D73">
        <v>1</v>
      </c>
    </row>
    <row r="74" spans="1:4" ht="15.75">
      <c r="A74">
        <v>73</v>
      </c>
      <c r="D74">
        <v>1</v>
      </c>
    </row>
    <row r="75" spans="1:4" ht="15.75">
      <c r="A75">
        <v>74</v>
      </c>
      <c r="D75">
        <v>1</v>
      </c>
    </row>
    <row r="76" spans="1:4" ht="15.75">
      <c r="A76">
        <v>75</v>
      </c>
      <c r="D76">
        <v>1</v>
      </c>
    </row>
    <row r="77" spans="1:4" ht="15.75">
      <c r="A77">
        <v>76</v>
      </c>
      <c r="D77">
        <v>1</v>
      </c>
    </row>
    <row r="78" spans="1:4" ht="15.75">
      <c r="A78">
        <v>77</v>
      </c>
      <c r="D78">
        <v>1</v>
      </c>
    </row>
    <row r="79" spans="1:4" ht="15.75">
      <c r="A79">
        <v>78</v>
      </c>
      <c r="D79">
        <v>1</v>
      </c>
    </row>
    <row r="80" spans="1:4" ht="15.75">
      <c r="A80">
        <v>79</v>
      </c>
      <c r="D80">
        <v>1</v>
      </c>
    </row>
    <row r="81" spans="1:4" ht="15.75">
      <c r="A81">
        <v>80</v>
      </c>
      <c r="D81">
        <v>1</v>
      </c>
    </row>
    <row r="82" spans="1:4" ht="15.75">
      <c r="A82">
        <v>81</v>
      </c>
      <c r="D82">
        <v>1</v>
      </c>
    </row>
    <row r="83" spans="1:4" ht="15.75">
      <c r="A83">
        <v>82</v>
      </c>
      <c r="D83">
        <v>1</v>
      </c>
    </row>
    <row r="84" spans="1:4" ht="15.75">
      <c r="A84">
        <v>83</v>
      </c>
      <c r="D84">
        <v>1</v>
      </c>
    </row>
    <row r="85" spans="1:4" ht="15.75">
      <c r="A85">
        <v>84</v>
      </c>
      <c r="D85">
        <v>1</v>
      </c>
    </row>
    <row r="86" spans="1:4" ht="15.75">
      <c r="A86">
        <v>85</v>
      </c>
      <c r="D86">
        <v>1</v>
      </c>
    </row>
    <row r="87" spans="1:4" ht="15.75">
      <c r="A87">
        <v>86</v>
      </c>
      <c r="D87">
        <v>1</v>
      </c>
    </row>
    <row r="88" spans="1:4" ht="15.75">
      <c r="A88">
        <v>87</v>
      </c>
      <c r="D88">
        <v>1</v>
      </c>
    </row>
    <row r="89" spans="1:4" ht="15.75">
      <c r="A89">
        <v>88</v>
      </c>
      <c r="D89">
        <v>1</v>
      </c>
    </row>
    <row r="90" spans="1:4" ht="15.75">
      <c r="A90">
        <v>89</v>
      </c>
      <c r="D90">
        <v>1</v>
      </c>
    </row>
    <row r="91" spans="1:4" ht="15.75">
      <c r="A91">
        <v>90</v>
      </c>
      <c r="D91">
        <v>1</v>
      </c>
    </row>
    <row r="92" spans="1:4" ht="15.75">
      <c r="A92">
        <v>91</v>
      </c>
      <c r="D92">
        <v>1</v>
      </c>
    </row>
    <row r="93" spans="1:4" ht="15.75">
      <c r="A93">
        <v>92</v>
      </c>
      <c r="D93">
        <v>1</v>
      </c>
    </row>
    <row r="94" spans="1:4" ht="15.75">
      <c r="A94">
        <v>93</v>
      </c>
      <c r="D94">
        <v>1</v>
      </c>
    </row>
    <row r="95" spans="1:4" ht="15.75">
      <c r="A95">
        <v>94</v>
      </c>
      <c r="D95">
        <v>1</v>
      </c>
    </row>
    <row r="96" spans="1:4" ht="15.75">
      <c r="A96">
        <v>95</v>
      </c>
      <c r="D96">
        <v>1</v>
      </c>
    </row>
    <row r="97" spans="1:4" ht="15.75">
      <c r="A97">
        <v>96</v>
      </c>
      <c r="D97">
        <v>1</v>
      </c>
    </row>
    <row r="98" spans="1:4" ht="15.75">
      <c r="A98">
        <v>97</v>
      </c>
      <c r="D98">
        <v>1</v>
      </c>
    </row>
    <row r="99" spans="1:4" ht="15.75">
      <c r="A99">
        <v>98</v>
      </c>
      <c r="D99">
        <v>1</v>
      </c>
    </row>
    <row r="100" spans="1:4" ht="15.75">
      <c r="A100">
        <v>99</v>
      </c>
      <c r="D100">
        <v>1</v>
      </c>
    </row>
    <row r="101" spans="1:4" ht="15.75">
      <c r="A101">
        <v>100</v>
      </c>
      <c r="D101">
        <v>1</v>
      </c>
    </row>
  </sheetData>
  <sheetProtection/>
  <mergeCells count="2">
    <mergeCell ref="H1:I1"/>
    <mergeCell ref="H2:I2"/>
  </mergeCell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20">
      <selection activeCell="G14" sqref="G14"/>
    </sheetView>
  </sheetViews>
  <sheetFormatPr defaultColWidth="11.00390625" defaultRowHeight="15.75"/>
  <cols>
    <col min="1" max="1" width="6.375" style="0" customWidth="1"/>
    <col min="2" max="2" width="49.00390625" style="0" customWidth="1"/>
  </cols>
  <sheetData>
    <row r="1" spans="1:10" ht="15.75">
      <c r="A1" t="s">
        <v>0</v>
      </c>
      <c r="B1" t="s">
        <v>1</v>
      </c>
      <c r="C1" t="s">
        <v>2</v>
      </c>
      <c r="D1" t="s">
        <v>3</v>
      </c>
      <c r="F1" t="s">
        <v>2</v>
      </c>
      <c r="G1" t="s">
        <v>4</v>
      </c>
      <c r="H1" s="22" t="s">
        <v>76</v>
      </c>
      <c r="I1" s="22"/>
      <c r="J1" t="s">
        <v>5</v>
      </c>
    </row>
    <row r="2" spans="1:11" ht="15.75">
      <c r="A2">
        <v>1</v>
      </c>
      <c r="B2" t="s">
        <v>272</v>
      </c>
      <c r="C2" s="1" t="s">
        <v>44</v>
      </c>
      <c r="D2">
        <v>144</v>
      </c>
      <c r="F2" s="7" t="s">
        <v>46</v>
      </c>
      <c r="G2" s="1">
        <f>D6+D8+D11+D18+D21+D27</f>
        <v>529.0400000000001</v>
      </c>
      <c r="H2" s="23">
        <f>144/34</f>
        <v>4.235294117647059</v>
      </c>
      <c r="I2" s="23"/>
      <c r="J2" s="1" t="s">
        <v>46</v>
      </c>
      <c r="K2" s="1" t="s">
        <v>19</v>
      </c>
    </row>
    <row r="3" spans="1:11" ht="15.75">
      <c r="A3">
        <v>2</v>
      </c>
      <c r="B3" t="s">
        <v>273</v>
      </c>
      <c r="C3" t="s">
        <v>44</v>
      </c>
      <c r="D3">
        <f>D2-4.24</f>
        <v>139.76</v>
      </c>
      <c r="F3" s="7" t="s">
        <v>7</v>
      </c>
      <c r="G3" s="1">
        <f>D9+D12+D13+D14+D17</f>
        <v>486.80000000000007</v>
      </c>
      <c r="H3" s="1"/>
      <c r="I3" s="1"/>
      <c r="J3" s="1" t="s">
        <v>7</v>
      </c>
      <c r="K3" s="1" t="s">
        <v>8</v>
      </c>
    </row>
    <row r="4" spans="1:11" ht="15.75">
      <c r="A4">
        <v>3</v>
      </c>
      <c r="B4" t="s">
        <v>274</v>
      </c>
      <c r="C4" t="s">
        <v>44</v>
      </c>
      <c r="D4">
        <f aca="true" t="shared" si="0" ref="D4:D35">D3-4.24</f>
        <v>135.51999999999998</v>
      </c>
      <c r="F4" s="7" t="s">
        <v>6</v>
      </c>
      <c r="G4" s="1">
        <f>D7+D20+D23+D25+D26+D32+D33+D34+D35</f>
        <v>375.9200000000002</v>
      </c>
      <c r="H4" s="1"/>
      <c r="I4" s="1"/>
      <c r="J4" s="1" t="s">
        <v>6</v>
      </c>
      <c r="K4" s="1" t="s">
        <v>24</v>
      </c>
    </row>
    <row r="5" spans="1:11" ht="15.75">
      <c r="A5">
        <v>4</v>
      </c>
      <c r="B5" t="s">
        <v>275</v>
      </c>
      <c r="C5" t="s">
        <v>44</v>
      </c>
      <c r="D5">
        <f t="shared" si="0"/>
        <v>131.27999999999997</v>
      </c>
      <c r="F5" s="7" t="s">
        <v>9</v>
      </c>
      <c r="G5" s="1">
        <f>D15</f>
        <v>88.88000000000002</v>
      </c>
      <c r="H5" s="1"/>
      <c r="I5" s="1"/>
      <c r="J5" s="1" t="s">
        <v>9</v>
      </c>
      <c r="K5" s="1" t="s">
        <v>10</v>
      </c>
    </row>
    <row r="6" spans="1:11" ht="15.75">
      <c r="A6">
        <v>5</v>
      </c>
      <c r="B6" t="s">
        <v>276</v>
      </c>
      <c r="C6" s="1" t="s">
        <v>46</v>
      </c>
      <c r="D6">
        <f t="shared" si="0"/>
        <v>127.03999999999998</v>
      </c>
      <c r="F6" s="7" t="s">
        <v>12</v>
      </c>
      <c r="G6" s="1"/>
      <c r="H6" s="1"/>
      <c r="I6" s="1"/>
      <c r="J6" s="1" t="s">
        <v>44</v>
      </c>
      <c r="K6" s="1" t="s">
        <v>45</v>
      </c>
    </row>
    <row r="7" spans="1:11" ht="15.75">
      <c r="A7">
        <v>6</v>
      </c>
      <c r="B7" t="s">
        <v>277</v>
      </c>
      <c r="C7" t="s">
        <v>6</v>
      </c>
      <c r="D7">
        <f t="shared" si="0"/>
        <v>122.79999999999998</v>
      </c>
      <c r="F7" s="7" t="s">
        <v>44</v>
      </c>
      <c r="G7" s="1">
        <f>D2+D3+D4+D5</f>
        <v>550.56</v>
      </c>
      <c r="H7" s="1"/>
      <c r="I7" s="1"/>
      <c r="J7" s="1" t="s">
        <v>12</v>
      </c>
      <c r="K7" s="1" t="s">
        <v>13</v>
      </c>
    </row>
    <row r="8" spans="1:11" ht="15.75">
      <c r="A8">
        <v>7</v>
      </c>
      <c r="B8" t="s">
        <v>278</v>
      </c>
      <c r="C8" t="s">
        <v>46</v>
      </c>
      <c r="D8">
        <f t="shared" si="0"/>
        <v>118.55999999999999</v>
      </c>
      <c r="F8" s="7" t="s">
        <v>11</v>
      </c>
      <c r="G8" s="1"/>
      <c r="H8" s="1"/>
      <c r="I8" s="1"/>
      <c r="J8" s="1" t="s">
        <v>11</v>
      </c>
      <c r="K8" s="1" t="s">
        <v>18</v>
      </c>
    </row>
    <row r="9" spans="1:11" ht="15.75">
      <c r="A9">
        <v>8</v>
      </c>
      <c r="B9" t="s">
        <v>279</v>
      </c>
      <c r="C9" t="s">
        <v>7</v>
      </c>
      <c r="D9">
        <f t="shared" si="0"/>
        <v>114.32</v>
      </c>
      <c r="F9" s="7" t="s">
        <v>14</v>
      </c>
      <c r="G9" s="1">
        <f>D22</f>
        <v>59.200000000000045</v>
      </c>
      <c r="H9" s="1"/>
      <c r="I9" s="1"/>
      <c r="J9" s="1" t="s">
        <v>14</v>
      </c>
      <c r="K9" s="1" t="s">
        <v>15</v>
      </c>
    </row>
    <row r="10" spans="1:11" ht="15.75">
      <c r="A10">
        <v>9</v>
      </c>
      <c r="B10" t="s">
        <v>280</v>
      </c>
      <c r="C10" t="s">
        <v>16</v>
      </c>
      <c r="D10">
        <f t="shared" si="0"/>
        <v>110.08</v>
      </c>
      <c r="F10" s="7" t="s">
        <v>20</v>
      </c>
      <c r="G10" s="1"/>
      <c r="H10" s="1"/>
      <c r="I10" s="1"/>
      <c r="J10" s="1" t="s">
        <v>20</v>
      </c>
      <c r="K10" s="1" t="s">
        <v>21</v>
      </c>
    </row>
    <row r="11" spans="1:11" ht="15.75">
      <c r="A11">
        <v>10</v>
      </c>
      <c r="B11" t="s">
        <v>281</v>
      </c>
      <c r="C11" t="s">
        <v>46</v>
      </c>
      <c r="D11">
        <f t="shared" si="0"/>
        <v>105.84</v>
      </c>
      <c r="F11" s="7" t="s">
        <v>42</v>
      </c>
      <c r="G11" s="1">
        <f>D24</f>
        <v>50.72000000000004</v>
      </c>
      <c r="H11" s="1"/>
      <c r="I11" s="1"/>
      <c r="J11" s="1" t="s">
        <v>42</v>
      </c>
      <c r="K11" s="1" t="s">
        <v>43</v>
      </c>
    </row>
    <row r="12" spans="1:11" ht="15.75">
      <c r="A12">
        <v>11</v>
      </c>
      <c r="B12" t="s">
        <v>282</v>
      </c>
      <c r="C12" s="1" t="s">
        <v>7</v>
      </c>
      <c r="D12">
        <f t="shared" si="0"/>
        <v>101.60000000000001</v>
      </c>
      <c r="F12" s="7" t="s">
        <v>22</v>
      </c>
      <c r="G12" s="1">
        <f>D28</f>
        <v>33.76000000000003</v>
      </c>
      <c r="H12" s="1"/>
      <c r="I12" s="1"/>
      <c r="J12" s="1" t="s">
        <v>22</v>
      </c>
      <c r="K12" s="1" t="s">
        <v>23</v>
      </c>
    </row>
    <row r="13" spans="1:11" ht="15.75">
      <c r="A13">
        <v>12</v>
      </c>
      <c r="B13" t="s">
        <v>283</v>
      </c>
      <c r="C13" t="s">
        <v>7</v>
      </c>
      <c r="D13">
        <f t="shared" si="0"/>
        <v>97.36000000000001</v>
      </c>
      <c r="F13" s="7" t="s">
        <v>16</v>
      </c>
      <c r="G13" s="1">
        <f>D10+D19+D29</f>
        <v>211.5200000000001</v>
      </c>
      <c r="H13" s="1"/>
      <c r="I13" s="1"/>
      <c r="J13" s="1" t="s">
        <v>16</v>
      </c>
      <c r="K13" s="1" t="s">
        <v>17</v>
      </c>
    </row>
    <row r="14" spans="1:11" ht="15.75">
      <c r="A14">
        <v>13</v>
      </c>
      <c r="B14" t="s">
        <v>284</v>
      </c>
      <c r="C14" t="s">
        <v>7</v>
      </c>
      <c r="D14">
        <f t="shared" si="0"/>
        <v>93.12000000000002</v>
      </c>
      <c r="F14" s="6" t="s">
        <v>72</v>
      </c>
      <c r="G14" s="1">
        <f>D16+D30+D31</f>
        <v>130.9600000000001</v>
      </c>
      <c r="J14" t="s">
        <v>72</v>
      </c>
      <c r="K14" t="s">
        <v>66</v>
      </c>
    </row>
    <row r="15" spans="1:4" ht="15.75">
      <c r="A15">
        <v>14</v>
      </c>
      <c r="B15" t="s">
        <v>285</v>
      </c>
      <c r="C15" t="s">
        <v>9</v>
      </c>
      <c r="D15">
        <f t="shared" si="0"/>
        <v>88.88000000000002</v>
      </c>
    </row>
    <row r="16" spans="1:4" ht="15.75">
      <c r="A16">
        <v>15</v>
      </c>
      <c r="B16" t="s">
        <v>286</v>
      </c>
      <c r="C16" t="s">
        <v>72</v>
      </c>
      <c r="D16">
        <f t="shared" si="0"/>
        <v>84.64000000000003</v>
      </c>
    </row>
    <row r="17" spans="1:7" ht="15.75">
      <c r="A17">
        <v>16</v>
      </c>
      <c r="B17" t="s">
        <v>287</v>
      </c>
      <c r="C17" t="s">
        <v>7</v>
      </c>
      <c r="D17">
        <f t="shared" si="0"/>
        <v>80.40000000000003</v>
      </c>
      <c r="F17" t="s">
        <v>4</v>
      </c>
      <c r="G17">
        <f>SUM(G2:G14)</f>
        <v>2517.360000000001</v>
      </c>
    </row>
    <row r="18" spans="1:7" ht="15.75">
      <c r="A18">
        <v>17</v>
      </c>
      <c r="B18" t="s">
        <v>288</v>
      </c>
      <c r="C18" t="s">
        <v>46</v>
      </c>
      <c r="D18">
        <f t="shared" si="0"/>
        <v>76.16000000000004</v>
      </c>
      <c r="G18">
        <v>2517.36</v>
      </c>
    </row>
    <row r="19" spans="1:7" ht="15.75">
      <c r="A19">
        <v>18</v>
      </c>
      <c r="B19" t="s">
        <v>289</v>
      </c>
      <c r="C19" t="s">
        <v>16</v>
      </c>
      <c r="D19">
        <f t="shared" si="0"/>
        <v>71.92000000000004</v>
      </c>
      <c r="G19">
        <f>G18-G17</f>
        <v>0</v>
      </c>
    </row>
    <row r="20" spans="1:4" ht="15.75">
      <c r="A20">
        <v>19</v>
      </c>
      <c r="B20" t="s">
        <v>290</v>
      </c>
      <c r="C20" t="s">
        <v>6</v>
      </c>
      <c r="D20">
        <f t="shared" si="0"/>
        <v>67.68000000000005</v>
      </c>
    </row>
    <row r="21" spans="1:4" ht="15.75">
      <c r="A21">
        <v>20</v>
      </c>
      <c r="B21" t="s">
        <v>291</v>
      </c>
      <c r="C21" t="s">
        <v>46</v>
      </c>
      <c r="D21">
        <f t="shared" si="0"/>
        <v>63.44000000000005</v>
      </c>
    </row>
    <row r="22" spans="1:4" ht="15.75">
      <c r="A22">
        <v>21</v>
      </c>
      <c r="B22" t="s">
        <v>292</v>
      </c>
      <c r="C22" s="1" t="s">
        <v>14</v>
      </c>
      <c r="D22">
        <f t="shared" si="0"/>
        <v>59.200000000000045</v>
      </c>
    </row>
    <row r="23" spans="1:4" ht="15.75">
      <c r="A23">
        <v>22</v>
      </c>
      <c r="B23" t="s">
        <v>293</v>
      </c>
      <c r="C23" s="1" t="s">
        <v>6</v>
      </c>
      <c r="D23">
        <f t="shared" si="0"/>
        <v>54.96000000000004</v>
      </c>
    </row>
    <row r="24" spans="1:4" ht="15.75">
      <c r="A24">
        <v>23</v>
      </c>
      <c r="B24" t="s">
        <v>294</v>
      </c>
      <c r="C24" s="1" t="s">
        <v>42</v>
      </c>
      <c r="D24">
        <f t="shared" si="0"/>
        <v>50.72000000000004</v>
      </c>
    </row>
    <row r="25" spans="1:4" ht="15.75">
      <c r="A25">
        <v>24</v>
      </c>
      <c r="B25" t="s">
        <v>295</v>
      </c>
      <c r="C25" s="1" t="s">
        <v>6</v>
      </c>
      <c r="D25">
        <f t="shared" si="0"/>
        <v>46.48000000000004</v>
      </c>
    </row>
    <row r="26" spans="1:4" ht="15.75">
      <c r="A26">
        <v>25</v>
      </c>
      <c r="B26" t="s">
        <v>296</v>
      </c>
      <c r="C26" s="1" t="s">
        <v>6</v>
      </c>
      <c r="D26">
        <f t="shared" si="0"/>
        <v>42.24000000000004</v>
      </c>
    </row>
    <row r="27" spans="1:4" ht="15.75">
      <c r="A27">
        <v>26</v>
      </c>
      <c r="B27" t="s">
        <v>297</v>
      </c>
      <c r="C27" s="1" t="s">
        <v>46</v>
      </c>
      <c r="D27">
        <f t="shared" si="0"/>
        <v>38.000000000000036</v>
      </c>
    </row>
    <row r="28" spans="1:4" ht="15.75">
      <c r="A28">
        <v>27</v>
      </c>
      <c r="B28" t="s">
        <v>298</v>
      </c>
      <c r="C28" s="1" t="s">
        <v>261</v>
      </c>
      <c r="D28">
        <f t="shared" si="0"/>
        <v>33.76000000000003</v>
      </c>
    </row>
    <row r="29" spans="1:4" ht="15.75">
      <c r="A29">
        <v>28</v>
      </c>
      <c r="B29" t="s">
        <v>299</v>
      </c>
      <c r="C29" s="1" t="s">
        <v>16</v>
      </c>
      <c r="D29">
        <f t="shared" si="0"/>
        <v>29.52000000000003</v>
      </c>
    </row>
    <row r="30" spans="1:4" ht="15.75">
      <c r="A30">
        <v>29</v>
      </c>
      <c r="B30" t="s">
        <v>300</v>
      </c>
      <c r="C30" s="1" t="s">
        <v>72</v>
      </c>
      <c r="D30">
        <f t="shared" si="0"/>
        <v>25.28000000000003</v>
      </c>
    </row>
    <row r="31" spans="1:4" ht="15.75">
      <c r="A31">
        <v>30</v>
      </c>
      <c r="B31" t="s">
        <v>222</v>
      </c>
      <c r="C31" s="1" t="s">
        <v>72</v>
      </c>
      <c r="D31">
        <f t="shared" si="0"/>
        <v>21.040000000000028</v>
      </c>
    </row>
    <row r="32" spans="1:4" ht="15.75">
      <c r="A32">
        <v>31</v>
      </c>
      <c r="B32" t="s">
        <v>301</v>
      </c>
      <c r="C32" s="1" t="s">
        <v>6</v>
      </c>
      <c r="D32">
        <f t="shared" si="0"/>
        <v>16.800000000000026</v>
      </c>
    </row>
    <row r="33" spans="1:4" ht="15.75">
      <c r="A33">
        <v>32</v>
      </c>
      <c r="B33" t="s">
        <v>302</v>
      </c>
      <c r="C33" s="1" t="s">
        <v>6</v>
      </c>
      <c r="D33">
        <f t="shared" si="0"/>
        <v>12.560000000000025</v>
      </c>
    </row>
    <row r="34" spans="1:4" ht="15.75">
      <c r="A34">
        <v>33</v>
      </c>
      <c r="B34" t="s">
        <v>303</v>
      </c>
      <c r="C34" s="1" t="s">
        <v>6</v>
      </c>
      <c r="D34">
        <f t="shared" si="0"/>
        <v>8.320000000000025</v>
      </c>
    </row>
    <row r="35" spans="1:4" ht="15.75">
      <c r="A35">
        <v>34</v>
      </c>
      <c r="B35" t="s">
        <v>304</v>
      </c>
      <c r="C35" s="1" t="s">
        <v>6</v>
      </c>
      <c r="D35">
        <f t="shared" si="0"/>
        <v>4.080000000000025</v>
      </c>
    </row>
    <row r="36" spans="1:3" ht="15.75">
      <c r="A36">
        <v>35</v>
      </c>
      <c r="C36" s="1"/>
    </row>
    <row r="37" spans="1:3" ht="15.75">
      <c r="A37">
        <v>36</v>
      </c>
      <c r="C37" s="1"/>
    </row>
    <row r="38" spans="1:3" ht="15.75">
      <c r="A38">
        <v>37</v>
      </c>
      <c r="C38" s="1"/>
    </row>
    <row r="39" spans="1:3" ht="15.75">
      <c r="A39">
        <v>38</v>
      </c>
      <c r="C39" s="1"/>
    </row>
    <row r="40" spans="1:3" ht="15.75">
      <c r="A40">
        <v>39</v>
      </c>
      <c r="C40" s="1"/>
    </row>
    <row r="41" spans="1:3" ht="15.75">
      <c r="A41">
        <v>40</v>
      </c>
      <c r="C41" s="1"/>
    </row>
    <row r="42" spans="1:3" ht="15.75">
      <c r="A42">
        <v>41</v>
      </c>
      <c r="C42" s="1"/>
    </row>
    <row r="43" ht="15.75">
      <c r="A43">
        <v>42</v>
      </c>
    </row>
    <row r="44" ht="15.75">
      <c r="A44">
        <v>43</v>
      </c>
    </row>
    <row r="45" ht="15.75">
      <c r="A45">
        <v>44</v>
      </c>
    </row>
    <row r="46" ht="15.75">
      <c r="A46">
        <v>45</v>
      </c>
    </row>
    <row r="47" ht="15.75">
      <c r="A47">
        <v>46</v>
      </c>
    </row>
    <row r="48" ht="15.75">
      <c r="A48">
        <v>47</v>
      </c>
    </row>
    <row r="49" ht="15.75">
      <c r="A49">
        <v>48</v>
      </c>
    </row>
    <row r="50" ht="15.75">
      <c r="A50">
        <v>49</v>
      </c>
    </row>
    <row r="51" ht="15.75">
      <c r="A51">
        <v>50</v>
      </c>
    </row>
    <row r="52" ht="15.75">
      <c r="A52">
        <v>51</v>
      </c>
    </row>
    <row r="53" ht="15.75">
      <c r="A53">
        <v>52</v>
      </c>
    </row>
    <row r="54" ht="15.75">
      <c r="A54">
        <v>53</v>
      </c>
    </row>
    <row r="55" ht="15.75">
      <c r="A55">
        <v>54</v>
      </c>
    </row>
    <row r="56" ht="15.75">
      <c r="A56">
        <v>55</v>
      </c>
    </row>
    <row r="57" ht="15.75">
      <c r="A57">
        <v>56</v>
      </c>
    </row>
    <row r="58" ht="15.75">
      <c r="A58">
        <v>57</v>
      </c>
    </row>
    <row r="59" ht="15.75">
      <c r="A59">
        <v>58</v>
      </c>
    </row>
    <row r="60" spans="1:4" ht="15.75">
      <c r="A60">
        <v>59</v>
      </c>
      <c r="D60">
        <v>1</v>
      </c>
    </row>
    <row r="61" spans="1:4" ht="15.75">
      <c r="A61">
        <v>60</v>
      </c>
      <c r="D61">
        <v>1</v>
      </c>
    </row>
    <row r="62" spans="1:4" ht="15.75">
      <c r="A62">
        <v>61</v>
      </c>
      <c r="D62">
        <v>1</v>
      </c>
    </row>
    <row r="63" spans="1:4" ht="15.75">
      <c r="A63">
        <v>62</v>
      </c>
      <c r="D63">
        <v>1</v>
      </c>
    </row>
    <row r="64" spans="1:4" ht="15.75">
      <c r="A64">
        <v>63</v>
      </c>
      <c r="D64">
        <v>1</v>
      </c>
    </row>
    <row r="65" spans="1:4" ht="15.75">
      <c r="A65">
        <v>64</v>
      </c>
      <c r="D65">
        <v>1</v>
      </c>
    </row>
    <row r="66" spans="1:4" ht="15.75">
      <c r="A66">
        <v>65</v>
      </c>
      <c r="D66">
        <v>1</v>
      </c>
    </row>
    <row r="67" spans="1:4" ht="15.75">
      <c r="A67">
        <v>66</v>
      </c>
      <c r="D67">
        <v>1</v>
      </c>
    </row>
    <row r="68" spans="1:4" ht="15.75">
      <c r="A68">
        <v>67</v>
      </c>
      <c r="D68">
        <v>1</v>
      </c>
    </row>
    <row r="69" spans="1:4" ht="15.75">
      <c r="A69">
        <v>68</v>
      </c>
      <c r="D69">
        <v>1</v>
      </c>
    </row>
    <row r="70" spans="1:4" ht="15.75">
      <c r="A70">
        <v>69</v>
      </c>
      <c r="D70">
        <v>1</v>
      </c>
    </row>
    <row r="71" spans="1:4" ht="15.75">
      <c r="A71">
        <v>70</v>
      </c>
      <c r="D71">
        <v>1</v>
      </c>
    </row>
    <row r="72" spans="1:4" ht="15.75">
      <c r="A72">
        <v>71</v>
      </c>
      <c r="D72">
        <v>1</v>
      </c>
    </row>
    <row r="73" spans="1:4" ht="15.75">
      <c r="A73">
        <v>72</v>
      </c>
      <c r="D73">
        <v>1</v>
      </c>
    </row>
    <row r="74" spans="1:4" ht="15.75">
      <c r="A74">
        <v>73</v>
      </c>
      <c r="D74">
        <v>1</v>
      </c>
    </row>
    <row r="75" spans="1:4" ht="15.75">
      <c r="A75">
        <v>74</v>
      </c>
      <c r="D75">
        <v>1</v>
      </c>
    </row>
    <row r="76" spans="1:4" ht="15.75">
      <c r="A76">
        <v>75</v>
      </c>
      <c r="D76">
        <v>1</v>
      </c>
    </row>
    <row r="77" spans="1:4" ht="15.75">
      <c r="A77">
        <v>76</v>
      </c>
      <c r="D77">
        <v>1</v>
      </c>
    </row>
    <row r="78" spans="1:4" ht="15.75">
      <c r="A78">
        <v>77</v>
      </c>
      <c r="D78">
        <v>1</v>
      </c>
    </row>
    <row r="79" spans="1:4" ht="15.75">
      <c r="A79">
        <v>78</v>
      </c>
      <c r="D79">
        <v>1</v>
      </c>
    </row>
    <row r="80" spans="1:4" ht="15.75">
      <c r="A80">
        <v>79</v>
      </c>
      <c r="D80">
        <v>1</v>
      </c>
    </row>
    <row r="81" spans="1:4" ht="15.75">
      <c r="A81">
        <v>80</v>
      </c>
      <c r="D81">
        <v>1</v>
      </c>
    </row>
    <row r="82" spans="1:4" ht="15.75">
      <c r="A82">
        <v>81</v>
      </c>
      <c r="D82">
        <v>1</v>
      </c>
    </row>
    <row r="83" spans="1:4" ht="15.75">
      <c r="A83">
        <v>82</v>
      </c>
      <c r="D83">
        <v>1</v>
      </c>
    </row>
    <row r="84" spans="1:4" ht="15.75">
      <c r="A84">
        <v>83</v>
      </c>
      <c r="D84">
        <v>1</v>
      </c>
    </row>
    <row r="85" spans="1:4" ht="15.75">
      <c r="A85">
        <v>84</v>
      </c>
      <c r="D85">
        <v>1</v>
      </c>
    </row>
    <row r="86" spans="1:4" ht="15.75">
      <c r="A86">
        <v>85</v>
      </c>
      <c r="D86">
        <v>1</v>
      </c>
    </row>
    <row r="87" spans="1:4" ht="15.75">
      <c r="A87">
        <v>86</v>
      </c>
      <c r="D87">
        <v>1</v>
      </c>
    </row>
    <row r="88" spans="1:4" ht="15.75">
      <c r="A88">
        <v>87</v>
      </c>
      <c r="D88">
        <v>1</v>
      </c>
    </row>
    <row r="89" spans="1:4" ht="15.75">
      <c r="A89">
        <v>88</v>
      </c>
      <c r="D89">
        <v>1</v>
      </c>
    </row>
    <row r="90" spans="1:4" ht="15.75">
      <c r="A90">
        <v>89</v>
      </c>
      <c r="D90">
        <v>1</v>
      </c>
    </row>
    <row r="91" spans="1:4" ht="15.75">
      <c r="A91">
        <v>90</v>
      </c>
      <c r="D91">
        <v>1</v>
      </c>
    </row>
    <row r="92" spans="1:4" ht="15.75">
      <c r="A92">
        <v>91</v>
      </c>
      <c r="D92">
        <v>1</v>
      </c>
    </row>
    <row r="93" spans="1:4" ht="15.75">
      <c r="A93">
        <v>92</v>
      </c>
      <c r="D93">
        <v>1</v>
      </c>
    </row>
    <row r="94" spans="1:4" ht="15.75">
      <c r="A94">
        <v>93</v>
      </c>
      <c r="D94">
        <v>1</v>
      </c>
    </row>
    <row r="95" spans="1:4" ht="15.75">
      <c r="A95">
        <v>94</v>
      </c>
      <c r="D95">
        <v>1</v>
      </c>
    </row>
    <row r="96" spans="1:4" ht="15.75">
      <c r="A96">
        <v>95</v>
      </c>
      <c r="D96">
        <v>1</v>
      </c>
    </row>
    <row r="97" spans="1:4" ht="15.75">
      <c r="A97">
        <v>96</v>
      </c>
      <c r="D97">
        <v>1</v>
      </c>
    </row>
    <row r="98" spans="1:4" ht="15.75">
      <c r="A98">
        <v>97</v>
      </c>
      <c r="D98">
        <v>1</v>
      </c>
    </row>
    <row r="99" spans="1:4" ht="15.75">
      <c r="A99">
        <v>98</v>
      </c>
      <c r="D99">
        <v>1</v>
      </c>
    </row>
    <row r="100" spans="1:4" ht="15.75">
      <c r="A100">
        <v>99</v>
      </c>
      <c r="D100">
        <v>1</v>
      </c>
    </row>
    <row r="101" spans="1:4" ht="15.75">
      <c r="A101">
        <v>100</v>
      </c>
      <c r="D101">
        <v>1</v>
      </c>
    </row>
  </sheetData>
  <sheetProtection/>
  <mergeCells count="2">
    <mergeCell ref="H1:I1"/>
    <mergeCell ref="H2:I2"/>
  </mergeCells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G8" sqref="G8"/>
    </sheetView>
  </sheetViews>
  <sheetFormatPr defaultColWidth="11.00390625" defaultRowHeight="15.75"/>
  <cols>
    <col min="1" max="1" width="6.375" style="0" customWidth="1"/>
    <col min="2" max="2" width="49.00390625" style="0" customWidth="1"/>
  </cols>
  <sheetData>
    <row r="1" spans="1:10" ht="15.75">
      <c r="A1" t="s">
        <v>0</v>
      </c>
      <c r="B1" t="s">
        <v>1</v>
      </c>
      <c r="C1" t="s">
        <v>2</v>
      </c>
      <c r="D1" t="s">
        <v>3</v>
      </c>
      <c r="F1" t="s">
        <v>2</v>
      </c>
      <c r="G1" t="s">
        <v>4</v>
      </c>
      <c r="H1" s="22" t="s">
        <v>76</v>
      </c>
      <c r="I1" s="22"/>
      <c r="J1" t="s">
        <v>5</v>
      </c>
    </row>
    <row r="2" spans="1:11" ht="15.75">
      <c r="A2">
        <v>1</v>
      </c>
      <c r="B2" t="s">
        <v>305</v>
      </c>
      <c r="C2" t="s">
        <v>14</v>
      </c>
      <c r="D2">
        <v>144</v>
      </c>
      <c r="F2" s="7" t="s">
        <v>46</v>
      </c>
      <c r="G2" s="1">
        <f>D11+D13+D15</f>
        <v>168</v>
      </c>
      <c r="H2" s="23">
        <f>144/18</f>
        <v>8</v>
      </c>
      <c r="I2" s="23"/>
      <c r="J2" s="1" t="s">
        <v>46</v>
      </c>
      <c r="K2" s="1" t="s">
        <v>19</v>
      </c>
    </row>
    <row r="3" spans="1:11" ht="15.75">
      <c r="A3">
        <v>2</v>
      </c>
      <c r="B3" t="s">
        <v>306</v>
      </c>
      <c r="C3" t="s">
        <v>42</v>
      </c>
      <c r="D3">
        <f>D2-8</f>
        <v>136</v>
      </c>
      <c r="F3" s="7" t="s">
        <v>7</v>
      </c>
      <c r="G3" s="1"/>
      <c r="H3" s="1"/>
      <c r="I3" s="1"/>
      <c r="J3" s="1" t="s">
        <v>7</v>
      </c>
      <c r="K3" s="1" t="s">
        <v>8</v>
      </c>
    </row>
    <row r="4" spans="1:11" ht="15.75">
      <c r="A4">
        <v>3</v>
      </c>
      <c r="B4" t="s">
        <v>307</v>
      </c>
      <c r="C4" t="s">
        <v>16</v>
      </c>
      <c r="D4">
        <f aca="true" t="shared" si="0" ref="D4:D19">D3-8</f>
        <v>128</v>
      </c>
      <c r="F4" s="7" t="s">
        <v>6</v>
      </c>
      <c r="G4" s="1"/>
      <c r="H4" s="1"/>
      <c r="I4" s="1"/>
      <c r="J4" s="1" t="s">
        <v>6</v>
      </c>
      <c r="K4" s="1" t="s">
        <v>24</v>
      </c>
    </row>
    <row r="5" spans="1:11" ht="15.75">
      <c r="A5">
        <v>4</v>
      </c>
      <c r="B5" t="s">
        <v>308</v>
      </c>
      <c r="C5" t="s">
        <v>16</v>
      </c>
      <c r="D5">
        <f t="shared" si="0"/>
        <v>120</v>
      </c>
      <c r="F5" s="7" t="s">
        <v>9</v>
      </c>
      <c r="G5" s="1"/>
      <c r="H5" s="1"/>
      <c r="I5" s="1"/>
      <c r="J5" s="1" t="s">
        <v>9</v>
      </c>
      <c r="K5" s="1" t="s">
        <v>10</v>
      </c>
    </row>
    <row r="6" spans="1:11" ht="15.75">
      <c r="A6">
        <v>5</v>
      </c>
      <c r="B6" t="s">
        <v>309</v>
      </c>
      <c r="C6" t="s">
        <v>11</v>
      </c>
      <c r="D6">
        <f t="shared" si="0"/>
        <v>112</v>
      </c>
      <c r="F6" s="7" t="s">
        <v>12</v>
      </c>
      <c r="G6" s="1">
        <f>D14</f>
        <v>48</v>
      </c>
      <c r="H6" s="1"/>
      <c r="I6" s="1"/>
      <c r="J6" s="1" t="s">
        <v>44</v>
      </c>
      <c r="K6" s="1" t="s">
        <v>45</v>
      </c>
    </row>
    <row r="7" spans="1:11" ht="15.75">
      <c r="A7">
        <v>6</v>
      </c>
      <c r="B7" t="s">
        <v>310</v>
      </c>
      <c r="C7" t="s">
        <v>11</v>
      </c>
      <c r="D7">
        <f t="shared" si="0"/>
        <v>104</v>
      </c>
      <c r="F7" s="7" t="s">
        <v>44</v>
      </c>
      <c r="G7" s="1">
        <f>D8+D16</f>
        <v>128</v>
      </c>
      <c r="H7" s="1"/>
      <c r="I7" s="1"/>
      <c r="J7" s="1" t="s">
        <v>12</v>
      </c>
      <c r="K7" s="1" t="s">
        <v>13</v>
      </c>
    </row>
    <row r="8" spans="1:11" ht="15.75">
      <c r="A8">
        <v>7</v>
      </c>
      <c r="B8" t="s">
        <v>311</v>
      </c>
      <c r="C8" t="s">
        <v>44</v>
      </c>
      <c r="D8">
        <f t="shared" si="0"/>
        <v>96</v>
      </c>
      <c r="F8" s="7" t="s">
        <v>11</v>
      </c>
      <c r="G8" s="1">
        <f>D6+D7+D10+D12+D17+D18+D19</f>
        <v>408</v>
      </c>
      <c r="H8" s="1"/>
      <c r="I8" s="1"/>
      <c r="J8" s="1" t="s">
        <v>11</v>
      </c>
      <c r="K8" s="1" t="s">
        <v>18</v>
      </c>
    </row>
    <row r="9" spans="1:11" ht="15.75">
      <c r="A9">
        <v>8</v>
      </c>
      <c r="B9" t="s">
        <v>312</v>
      </c>
      <c r="C9" t="s">
        <v>42</v>
      </c>
      <c r="D9">
        <f t="shared" si="0"/>
        <v>88</v>
      </c>
      <c r="F9" s="7" t="s">
        <v>14</v>
      </c>
      <c r="G9" s="1">
        <f>D2</f>
        <v>144</v>
      </c>
      <c r="H9" s="1"/>
      <c r="I9" s="1"/>
      <c r="J9" s="1" t="s">
        <v>14</v>
      </c>
      <c r="K9" s="1" t="s">
        <v>15</v>
      </c>
    </row>
    <row r="10" spans="1:11" ht="15.75">
      <c r="A10">
        <v>9</v>
      </c>
      <c r="B10" t="s">
        <v>313</v>
      </c>
      <c r="C10" t="s">
        <v>11</v>
      </c>
      <c r="D10">
        <f t="shared" si="0"/>
        <v>80</v>
      </c>
      <c r="F10" s="7" t="s">
        <v>20</v>
      </c>
      <c r="G10" s="1"/>
      <c r="H10" s="1"/>
      <c r="I10" s="1"/>
      <c r="J10" s="1" t="s">
        <v>20</v>
      </c>
      <c r="K10" s="1" t="s">
        <v>21</v>
      </c>
    </row>
    <row r="11" spans="1:11" ht="15.75">
      <c r="A11">
        <v>10</v>
      </c>
      <c r="B11" t="s">
        <v>314</v>
      </c>
      <c r="C11" t="s">
        <v>46</v>
      </c>
      <c r="D11">
        <f t="shared" si="0"/>
        <v>72</v>
      </c>
      <c r="F11" s="7" t="s">
        <v>42</v>
      </c>
      <c r="G11" s="1">
        <f>D3+D9</f>
        <v>224</v>
      </c>
      <c r="H11" s="1"/>
      <c r="I11" s="1"/>
      <c r="J11" s="1" t="s">
        <v>42</v>
      </c>
      <c r="K11" s="1" t="s">
        <v>43</v>
      </c>
    </row>
    <row r="12" spans="1:11" ht="15.75">
      <c r="A12">
        <v>11</v>
      </c>
      <c r="B12" t="s">
        <v>315</v>
      </c>
      <c r="C12" t="s">
        <v>11</v>
      </c>
      <c r="D12">
        <f t="shared" si="0"/>
        <v>64</v>
      </c>
      <c r="F12" s="7" t="s">
        <v>22</v>
      </c>
      <c r="G12" s="1"/>
      <c r="H12" s="1"/>
      <c r="I12" s="1"/>
      <c r="J12" s="1" t="s">
        <v>22</v>
      </c>
      <c r="K12" s="1" t="s">
        <v>23</v>
      </c>
    </row>
    <row r="13" spans="1:11" ht="15.75">
      <c r="A13">
        <v>12</v>
      </c>
      <c r="B13" t="s">
        <v>316</v>
      </c>
      <c r="C13" t="s">
        <v>46</v>
      </c>
      <c r="D13">
        <f t="shared" si="0"/>
        <v>56</v>
      </c>
      <c r="F13" s="7" t="s">
        <v>16</v>
      </c>
      <c r="G13" s="1">
        <f>D4+D5</f>
        <v>248</v>
      </c>
      <c r="H13" s="1"/>
      <c r="I13" s="1"/>
      <c r="J13" s="1" t="s">
        <v>16</v>
      </c>
      <c r="K13" s="1" t="s">
        <v>17</v>
      </c>
    </row>
    <row r="14" spans="1:11" ht="15.75">
      <c r="A14">
        <v>13</v>
      </c>
      <c r="B14" t="s">
        <v>317</v>
      </c>
      <c r="C14" t="s">
        <v>12</v>
      </c>
      <c r="D14">
        <f t="shared" si="0"/>
        <v>48</v>
      </c>
      <c r="F14" s="6" t="s">
        <v>72</v>
      </c>
      <c r="J14" t="s">
        <v>72</v>
      </c>
      <c r="K14" t="s">
        <v>66</v>
      </c>
    </row>
    <row r="15" spans="1:4" ht="15.75">
      <c r="A15">
        <v>14</v>
      </c>
      <c r="B15" t="s">
        <v>318</v>
      </c>
      <c r="C15" t="s">
        <v>46</v>
      </c>
      <c r="D15">
        <f t="shared" si="0"/>
        <v>40</v>
      </c>
    </row>
    <row r="16" spans="1:4" ht="15.75">
      <c r="A16">
        <v>15</v>
      </c>
      <c r="B16" t="s">
        <v>319</v>
      </c>
      <c r="C16" t="s">
        <v>320</v>
      </c>
      <c r="D16">
        <f t="shared" si="0"/>
        <v>32</v>
      </c>
    </row>
    <row r="17" spans="1:7" ht="15.75">
      <c r="A17">
        <v>16</v>
      </c>
      <c r="B17" t="s">
        <v>321</v>
      </c>
      <c r="C17" t="s">
        <v>11</v>
      </c>
      <c r="D17">
        <f t="shared" si="0"/>
        <v>24</v>
      </c>
      <c r="F17" t="s">
        <v>4</v>
      </c>
      <c r="G17">
        <f>SUM(G2:G14)</f>
        <v>1368</v>
      </c>
    </row>
    <row r="18" spans="1:7" ht="15.75">
      <c r="A18">
        <v>17</v>
      </c>
      <c r="B18" t="s">
        <v>322</v>
      </c>
      <c r="C18" t="s">
        <v>11</v>
      </c>
      <c r="D18">
        <f t="shared" si="0"/>
        <v>16</v>
      </c>
      <c r="G18">
        <v>1368</v>
      </c>
    </row>
    <row r="19" spans="1:7" ht="15.75">
      <c r="A19">
        <v>18</v>
      </c>
      <c r="B19" t="s">
        <v>323</v>
      </c>
      <c r="C19" t="s">
        <v>11</v>
      </c>
      <c r="D19">
        <f t="shared" si="0"/>
        <v>8</v>
      </c>
      <c r="G19">
        <f>G18-G17</f>
        <v>0</v>
      </c>
    </row>
    <row r="20" ht="15.75">
      <c r="A20">
        <v>19</v>
      </c>
    </row>
    <row r="21" ht="15.75">
      <c r="A21">
        <v>20</v>
      </c>
    </row>
    <row r="22" ht="15.75">
      <c r="A22">
        <v>21</v>
      </c>
    </row>
    <row r="23" ht="15.75">
      <c r="A23">
        <v>22</v>
      </c>
    </row>
    <row r="24" ht="15.75">
      <c r="A24">
        <v>23</v>
      </c>
    </row>
    <row r="25" ht="15.75">
      <c r="A25">
        <v>24</v>
      </c>
    </row>
    <row r="26" ht="15.75">
      <c r="A26">
        <v>25</v>
      </c>
    </row>
    <row r="27" ht="15.75">
      <c r="A27">
        <v>26</v>
      </c>
    </row>
    <row r="28" ht="15.75">
      <c r="A28">
        <v>27</v>
      </c>
    </row>
    <row r="29" ht="15.75">
      <c r="A29">
        <v>28</v>
      </c>
    </row>
    <row r="30" ht="15.75">
      <c r="A30">
        <v>29</v>
      </c>
    </row>
    <row r="31" ht="15.75">
      <c r="A31">
        <v>30</v>
      </c>
    </row>
    <row r="32" ht="15.75">
      <c r="A32">
        <v>31</v>
      </c>
    </row>
    <row r="33" ht="15.75">
      <c r="A33">
        <v>32</v>
      </c>
    </row>
    <row r="34" ht="15.75">
      <c r="A34">
        <v>33</v>
      </c>
    </row>
    <row r="35" ht="15.75">
      <c r="A35">
        <v>34</v>
      </c>
    </row>
    <row r="36" ht="15.75">
      <c r="A36">
        <v>35</v>
      </c>
    </row>
    <row r="37" ht="15.75">
      <c r="A37">
        <v>36</v>
      </c>
    </row>
    <row r="38" ht="15.75">
      <c r="A38">
        <v>37</v>
      </c>
    </row>
    <row r="39" ht="15.75">
      <c r="A39">
        <v>38</v>
      </c>
    </row>
    <row r="40" ht="15.75">
      <c r="A40">
        <v>39</v>
      </c>
    </row>
    <row r="41" ht="15.75">
      <c r="A41">
        <v>40</v>
      </c>
    </row>
    <row r="42" ht="15.75">
      <c r="A42">
        <v>41</v>
      </c>
    </row>
    <row r="43" ht="15.75">
      <c r="A43">
        <v>42</v>
      </c>
    </row>
    <row r="44" ht="15.75">
      <c r="A44">
        <v>43</v>
      </c>
    </row>
    <row r="45" ht="15.75">
      <c r="A45">
        <v>44</v>
      </c>
    </row>
    <row r="46" ht="15.75">
      <c r="A46">
        <v>45</v>
      </c>
    </row>
    <row r="47" ht="15.75">
      <c r="A47">
        <v>46</v>
      </c>
    </row>
    <row r="48" ht="15.75">
      <c r="A48">
        <v>47</v>
      </c>
    </row>
    <row r="49" ht="15.75">
      <c r="A49">
        <v>48</v>
      </c>
    </row>
    <row r="50" ht="15.75">
      <c r="A50">
        <v>49</v>
      </c>
    </row>
    <row r="51" ht="15.75">
      <c r="A51">
        <v>50</v>
      </c>
    </row>
    <row r="52" ht="15.75">
      <c r="A52">
        <v>51</v>
      </c>
    </row>
    <row r="53" ht="15.75">
      <c r="A53">
        <v>52</v>
      </c>
    </row>
    <row r="54" ht="15.75">
      <c r="A54">
        <v>53</v>
      </c>
    </row>
    <row r="55" ht="15.75">
      <c r="A55">
        <v>54</v>
      </c>
    </row>
    <row r="56" ht="15.75">
      <c r="A56">
        <v>55</v>
      </c>
    </row>
    <row r="57" ht="15.75">
      <c r="A57">
        <v>56</v>
      </c>
    </row>
    <row r="58" ht="15.75">
      <c r="A58">
        <v>57</v>
      </c>
    </row>
    <row r="59" ht="15.75">
      <c r="A59">
        <v>58</v>
      </c>
    </row>
    <row r="60" spans="1:4" ht="15.75">
      <c r="A60">
        <v>59</v>
      </c>
      <c r="D60">
        <v>1</v>
      </c>
    </row>
    <row r="61" spans="1:4" ht="15.75">
      <c r="A61">
        <v>60</v>
      </c>
      <c r="D61">
        <v>1</v>
      </c>
    </row>
    <row r="62" spans="1:4" ht="15.75">
      <c r="A62">
        <v>61</v>
      </c>
      <c r="D62">
        <v>1</v>
      </c>
    </row>
    <row r="63" spans="1:4" ht="15.75">
      <c r="A63">
        <v>62</v>
      </c>
      <c r="D63">
        <v>1</v>
      </c>
    </row>
    <row r="64" spans="1:4" ht="15.75">
      <c r="A64">
        <v>63</v>
      </c>
      <c r="D64">
        <v>1</v>
      </c>
    </row>
    <row r="65" spans="1:4" ht="15.75">
      <c r="A65">
        <v>64</v>
      </c>
      <c r="D65">
        <v>1</v>
      </c>
    </row>
    <row r="66" spans="1:4" ht="15.75">
      <c r="A66">
        <v>65</v>
      </c>
      <c r="D66">
        <v>1</v>
      </c>
    </row>
    <row r="67" spans="1:4" ht="15.75">
      <c r="A67">
        <v>66</v>
      </c>
      <c r="D67">
        <v>1</v>
      </c>
    </row>
    <row r="68" spans="1:4" ht="15.75">
      <c r="A68">
        <v>67</v>
      </c>
      <c r="D68">
        <v>1</v>
      </c>
    </row>
    <row r="69" spans="1:4" ht="15.75">
      <c r="A69">
        <v>68</v>
      </c>
      <c r="D69">
        <v>1</v>
      </c>
    </row>
    <row r="70" spans="1:4" ht="15.75">
      <c r="A70">
        <v>69</v>
      </c>
      <c r="D70">
        <v>1</v>
      </c>
    </row>
    <row r="71" spans="1:4" ht="15.75">
      <c r="A71">
        <v>70</v>
      </c>
      <c r="D71">
        <v>1</v>
      </c>
    </row>
    <row r="72" spans="1:4" ht="15.75">
      <c r="A72">
        <v>71</v>
      </c>
      <c r="D72">
        <v>1</v>
      </c>
    </row>
    <row r="73" spans="1:4" ht="15.75">
      <c r="A73">
        <v>72</v>
      </c>
      <c r="D73">
        <v>1</v>
      </c>
    </row>
    <row r="74" spans="1:4" ht="15.75">
      <c r="A74">
        <v>73</v>
      </c>
      <c r="D74">
        <v>1</v>
      </c>
    </row>
    <row r="75" spans="1:4" ht="15.75">
      <c r="A75">
        <v>74</v>
      </c>
      <c r="D75">
        <v>1</v>
      </c>
    </row>
    <row r="76" spans="1:4" ht="15.75">
      <c r="A76">
        <v>75</v>
      </c>
      <c r="D76">
        <v>1</v>
      </c>
    </row>
    <row r="77" spans="1:4" ht="15.75">
      <c r="A77">
        <v>76</v>
      </c>
      <c r="D77">
        <v>1</v>
      </c>
    </row>
    <row r="78" spans="1:4" ht="15.75">
      <c r="A78">
        <v>77</v>
      </c>
      <c r="D78">
        <v>1</v>
      </c>
    </row>
    <row r="79" spans="1:4" ht="15.75">
      <c r="A79">
        <v>78</v>
      </c>
      <c r="D79">
        <v>1</v>
      </c>
    </row>
    <row r="80" spans="1:4" ht="15.75">
      <c r="A80">
        <v>79</v>
      </c>
      <c r="D80">
        <v>1</v>
      </c>
    </row>
    <row r="81" spans="1:4" ht="15.75">
      <c r="A81">
        <v>80</v>
      </c>
      <c r="D81">
        <v>1</v>
      </c>
    </row>
    <row r="82" spans="1:4" ht="15.75">
      <c r="A82">
        <v>81</v>
      </c>
      <c r="D82">
        <v>1</v>
      </c>
    </row>
    <row r="83" spans="1:4" ht="15.75">
      <c r="A83">
        <v>82</v>
      </c>
      <c r="D83">
        <v>1</v>
      </c>
    </row>
    <row r="84" spans="1:4" ht="15.75">
      <c r="A84">
        <v>83</v>
      </c>
      <c r="D84">
        <v>1</v>
      </c>
    </row>
    <row r="85" spans="1:4" ht="15.75">
      <c r="A85">
        <v>84</v>
      </c>
      <c r="D85">
        <v>1</v>
      </c>
    </row>
    <row r="86" spans="1:4" ht="15.75">
      <c r="A86">
        <v>85</v>
      </c>
      <c r="D86">
        <v>1</v>
      </c>
    </row>
    <row r="87" spans="1:4" ht="15.75">
      <c r="A87">
        <v>86</v>
      </c>
      <c r="D87">
        <v>1</v>
      </c>
    </row>
    <row r="88" spans="1:4" ht="15.75">
      <c r="A88">
        <v>87</v>
      </c>
      <c r="D88">
        <v>1</v>
      </c>
    </row>
    <row r="89" spans="1:4" ht="15.75">
      <c r="A89">
        <v>88</v>
      </c>
      <c r="D89">
        <v>1</v>
      </c>
    </row>
    <row r="90" spans="1:4" ht="15.75">
      <c r="A90">
        <v>89</v>
      </c>
      <c r="D90">
        <v>1</v>
      </c>
    </row>
    <row r="91" spans="1:4" ht="15.75">
      <c r="A91">
        <v>90</v>
      </c>
      <c r="D91">
        <v>1</v>
      </c>
    </row>
    <row r="92" spans="1:4" ht="15.75">
      <c r="A92">
        <v>91</v>
      </c>
      <c r="D92">
        <v>1</v>
      </c>
    </row>
    <row r="93" spans="1:4" ht="15.75">
      <c r="A93">
        <v>92</v>
      </c>
      <c r="D93">
        <v>1</v>
      </c>
    </row>
    <row r="94" spans="1:4" ht="15.75">
      <c r="A94">
        <v>93</v>
      </c>
      <c r="D94">
        <v>1</v>
      </c>
    </row>
    <row r="95" spans="1:4" ht="15.75">
      <c r="A95">
        <v>94</v>
      </c>
      <c r="D95">
        <v>1</v>
      </c>
    </row>
    <row r="96" spans="1:4" ht="15.75">
      <c r="A96">
        <v>95</v>
      </c>
      <c r="D96">
        <v>1</v>
      </c>
    </row>
    <row r="97" spans="1:4" ht="15.75">
      <c r="A97">
        <v>96</v>
      </c>
      <c r="D97">
        <v>1</v>
      </c>
    </row>
    <row r="98" spans="1:4" ht="15.75">
      <c r="A98">
        <v>97</v>
      </c>
      <c r="D98">
        <v>1</v>
      </c>
    </row>
    <row r="99" spans="1:4" ht="15.75">
      <c r="A99">
        <v>98</v>
      </c>
      <c r="D99">
        <v>1</v>
      </c>
    </row>
    <row r="100" spans="1:4" ht="15.75">
      <c r="A100">
        <v>99</v>
      </c>
      <c r="D100">
        <v>1</v>
      </c>
    </row>
    <row r="101" spans="1:4" ht="15.75">
      <c r="A101">
        <v>100</v>
      </c>
      <c r="D101">
        <v>1</v>
      </c>
    </row>
  </sheetData>
  <sheetProtection/>
  <mergeCells count="2">
    <mergeCell ref="H1:I1"/>
    <mergeCell ref="H2:I2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Calgary Arts Academy</dc:creator>
  <cp:keywords/>
  <dc:description/>
  <cp:lastModifiedBy>Kelly, Cody</cp:lastModifiedBy>
  <cp:lastPrinted>2013-10-04T20:17:10Z</cp:lastPrinted>
  <dcterms:created xsi:type="dcterms:W3CDTF">2013-09-09T22:49:29Z</dcterms:created>
  <dcterms:modified xsi:type="dcterms:W3CDTF">2018-10-02T05:04:21Z</dcterms:modified>
  <cp:category/>
  <cp:version/>
  <cp:contentType/>
  <cp:contentStatus/>
</cp:coreProperties>
</file>