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f1fe7d32205fa08/Desktop/CALL/CALL 2022/Minutes/"/>
    </mc:Choice>
  </mc:AlternateContent>
  <xr:revisionPtr revIDLastSave="25" documentId="8_{DE40F1C8-479B-43C9-94A8-7C83D194EFFC}" xr6:coauthVersionLast="47" xr6:coauthVersionMax="47" xr10:uidLastSave="{ED984F3D-D99A-4E52-B8F1-AE23C5E525D4}"/>
  <bookViews>
    <workbookView xWindow="-120" yWindow="-120" windowWidth="29040" windowHeight="15720" xr2:uid="{DDB46269-37BB-4117-8225-1F99A274A968}"/>
  </bookViews>
  <sheets>
    <sheet name="Sheet1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Sheet1!$A:$G,Sheet1!$8:$9</definedName>
    <definedName name="QB_COLUMN_59200" localSheetId="0" hidden="1">Sheet1!$H$9</definedName>
    <definedName name="QB_COLUMN_63620" localSheetId="0" hidden="1">Sheet1!#REF!</definedName>
    <definedName name="QB_COLUMN_64430" localSheetId="0" hidden="1">Sheet1!#REF!</definedName>
    <definedName name="QB_COLUMN_76210" localSheetId="0" hidden="1">Sheet1!$J$9</definedName>
    <definedName name="QB_DATA_0" localSheetId="0" hidden="1">Sheet1!$12:$12,Sheet1!#REF!,Sheet1!#REF!,Sheet1!$14:$14,Sheet1!#REF!,Sheet1!$17:$17,Sheet1!#REF!,Sheet1!$20:$20,Sheet1!$23:$23,Sheet1!$24:$24,Sheet1!$25:$25,Sheet1!$26:$26,Sheet1!$27:$27,Sheet1!$28:$28,Sheet1!#REF!,Sheet1!#REF!</definedName>
    <definedName name="QB_DATA_1" localSheetId="0" hidden="1">Sheet1!$29:$29,Sheet1!$32:$32,Sheet1!$33:$33,Sheet1!#REF!,Sheet1!$34:$34,Sheet1!$36:$36,Sheet1!$37:$37,Sheet1!#REF!,Sheet1!$40:$40,Sheet1!$45:$45,Sheet1!$46:$46,Sheet1!$47:$47,Sheet1!$50:$50,Sheet1!$51:$51,Sheet1!$54:$54,Sheet1!$55:$55</definedName>
    <definedName name="QB_DATA_2" localSheetId="0" hidden="1">Sheet1!#REF!,Sheet1!#REF!,Sheet1!#REF!,Sheet1!$56:$56,Sheet1!$57:$57,Sheet1!$58:$58,Sheet1!$61:$61,Sheet1!$62:$62,Sheet1!$63:$63,Sheet1!$64:$64,Sheet1!$67:$67,Sheet1!$68:$68,Sheet1!$69:$69,Sheet1!$72:$72,Sheet1!$73:$73,Sheet1!$74:$74</definedName>
    <definedName name="QB_DATA_3" localSheetId="0" hidden="1">Sheet1!$76:$76,Sheet1!$79:$79,Sheet1!$80:$80,Sheet1!$81:$81,Sheet1!$83:$83,Sheet1!$84:$84,Sheet1!$87:$87,Sheet1!$88:$88,Sheet1!$89:$89,Sheet1!$90:$90,Sheet1!$92:$92,Sheet1!$94:$94,Sheet1!$96:$96,Sheet1!$97:$97,Sheet1!$98:$98,Sheet1!$99:$99</definedName>
    <definedName name="QB_DATA_4" localSheetId="0" hidden="1">Sheet1!$100:$100,Sheet1!$102:$102,Sheet1!$103:$103,Sheet1!$104:$104,Sheet1!$105:$105,Sheet1!$106:$106,Sheet1!$107:$107,Sheet1!$108:$108,Sheet1!$109:$109,Sheet1!$111:$111,Sheet1!$112:$112,Sheet1!$113:$113,Sheet1!$114:$114,Sheet1!$116:$116,Sheet1!$117:$117,Sheet1!$118:$118</definedName>
    <definedName name="QB_DATA_5" localSheetId="0" hidden="1">Sheet1!$119:$119,Sheet1!$121:$121,Sheet1!$126:$126</definedName>
    <definedName name="QB_FORMULA_0" localSheetId="0" hidden="1">Sheet1!#REF!,Sheet1!#REF!,Sheet1!#REF!,Sheet1!#REF!,Sheet1!#REF!,Sheet1!#REF!,Sheet1!#REF!,Sheet1!#REF!,Sheet1!$H$15,Sheet1!$J$15,Sheet1!#REF!,Sheet1!#REF!,Sheet1!#REF!,Sheet1!#REF!,Sheet1!#REF!,Sheet1!#REF!</definedName>
    <definedName name="QB_FORMULA_1" localSheetId="0" hidden="1">Sheet1!$H$18,Sheet1!$J$18,Sheet1!#REF!,Sheet1!#REF!,Sheet1!#REF!,Sheet1!#REF!,Sheet1!#REF!,Sheet1!#REF!,Sheet1!$H$21,Sheet1!$J$21,Sheet1!#REF!,Sheet1!#REF!,Sheet1!#REF!,Sheet1!#REF!,Sheet1!#REF!,Sheet1!#REF!</definedName>
    <definedName name="QB_FORMULA_10" localSheetId="0" hidden="1">Sheet1!$H$82,Sheet1!$J$82,Sheet1!#REF!,Sheet1!#REF!,Sheet1!#REF!,Sheet1!#REF!,Sheet1!#REF!,Sheet1!#REF!,Sheet1!$H$85,Sheet1!$J$85,Sheet1!#REF!,Sheet1!#REF!,Sheet1!#REF!,Sheet1!#REF!,Sheet1!#REF!,Sheet1!#REF!</definedName>
    <definedName name="QB_FORMULA_11" localSheetId="0" hidden="1">Sheet1!#REF!,Sheet1!#REF!,Sheet1!#REF!,Sheet1!#REF!,Sheet1!$H$91,Sheet1!$J$91,Sheet1!#REF!,Sheet1!#REF!,Sheet1!#REF!,Sheet1!#REF!,Sheet1!#REF!,Sheet1!#REF!,Sheet1!#REF!,Sheet1!#REF!,Sheet1!#REF!,Sheet1!#REF!</definedName>
    <definedName name="QB_FORMULA_12" localSheetId="0" hidden="1">Sheet1!#REF!,Sheet1!#REF!,Sheet1!#REF!,Sheet1!#REF!,Sheet1!#REF!,Sheet1!#REF!,Sheet1!$H$101,Sheet1!$J$101,Sheet1!#REF!,Sheet1!#REF!,Sheet1!#REF!,Sheet1!#REF!,Sheet1!#REF!,Sheet1!#REF!,Sheet1!#REF!,Sheet1!#REF!</definedName>
    <definedName name="QB_FORMULA_13" localSheetId="0" hidden="1">Sheet1!#REF!,Sheet1!#REF!,Sheet1!#REF!,Sheet1!#REF!,Sheet1!#REF!,Sheet1!#REF!,Sheet1!#REF!,Sheet1!#REF!,Sheet1!#REF!,Sheet1!#REF!,Sheet1!$H$110,Sheet1!$J$110,Sheet1!#REF!,Sheet1!#REF!,Sheet1!#REF!,Sheet1!#REF!</definedName>
    <definedName name="QB_FORMULA_14" localSheetId="0" hidden="1">Sheet1!#REF!,Sheet1!#REF!,Sheet1!#REF!,Sheet1!#REF!,Sheet1!#REF!,Sheet1!#REF!,Sheet1!#REF!,Sheet1!#REF!,Sheet1!#REF!,Sheet1!#REF!,Sheet1!#REF!,Sheet1!#REF!,Sheet1!#REF!,Sheet1!#REF!,Sheet1!$H$120,Sheet1!$J$120</definedName>
    <definedName name="QB_FORMULA_15" localSheetId="0" hidden="1">Sheet1!#REF!,Sheet1!#REF!,Sheet1!#REF!,Sheet1!#REF!,Sheet1!$H$122,Sheet1!$J$122,Sheet1!#REF!,Sheet1!#REF!,Sheet1!$H$123,Sheet1!$J$123,Sheet1!#REF!,Sheet1!#REF!,Sheet1!#REF!,Sheet1!#REF!,Sheet1!$H$127,Sheet1!$J$127</definedName>
    <definedName name="QB_FORMULA_16" localSheetId="0" hidden="1">Sheet1!#REF!,Sheet1!#REF!,Sheet1!$H$128,Sheet1!$J$128,Sheet1!#REF!,Sheet1!#REF!,Sheet1!$H$129,Sheet1!$J$129,Sheet1!#REF!,Sheet1!#REF!</definedName>
    <definedName name="QB_FORMULA_2" localSheetId="0" hidden="1">Sheet1!#REF!,Sheet1!#REF!,Sheet1!#REF!,Sheet1!#REF!,Sheet1!#REF!,Sheet1!#REF!,Sheet1!#REF!,Sheet1!#REF!,Sheet1!#REF!,Sheet1!#REF!,Sheet1!#REF!,Sheet1!#REF!,Sheet1!#REF!,Sheet1!#REF!,Sheet1!$H$30,Sheet1!$J$30</definedName>
    <definedName name="QB_FORMULA_3" localSheetId="0" hidden="1">Sheet1!#REF!,Sheet1!#REF!,Sheet1!#REF!,Sheet1!#REF!,Sheet1!#REF!,Sheet1!#REF!,Sheet1!#REF!,Sheet1!#REF!,Sheet1!#REF!,Sheet1!#REF!,Sheet1!$H$35,Sheet1!$J$35,Sheet1!#REF!,Sheet1!#REF!,Sheet1!#REF!,Sheet1!#REF!</definedName>
    <definedName name="QB_FORMULA_4" localSheetId="0" hidden="1">Sheet1!#REF!,Sheet1!#REF!,Sheet1!#REF!,Sheet1!#REF!,Sheet1!$H$38,Sheet1!$J$38,Sheet1!#REF!,Sheet1!#REF!,Sheet1!#REF!,Sheet1!#REF!,Sheet1!$H$41,Sheet1!$J$41,Sheet1!#REF!,Sheet1!#REF!,Sheet1!$H$42,Sheet1!$J$42</definedName>
    <definedName name="QB_FORMULA_5" localSheetId="0" hidden="1">Sheet1!#REF!,Sheet1!#REF!,Sheet1!#REF!,Sheet1!#REF!,Sheet1!#REF!,Sheet1!#REF!,Sheet1!#REF!,Sheet1!#REF!,Sheet1!$H$48,Sheet1!$J$48,Sheet1!#REF!,Sheet1!#REF!,Sheet1!#REF!,Sheet1!#REF!,Sheet1!#REF!,Sheet1!#REF!</definedName>
    <definedName name="QB_FORMULA_6" localSheetId="0" hidden="1">Sheet1!$H$52,Sheet1!$J$52,Sheet1!#REF!,Sheet1!#REF!,Sheet1!#REF!,Sheet1!#REF!,Sheet1!#REF!,Sheet1!#REF!,Sheet1!#REF!,Sheet1!#REF!,Sheet1!#REF!,Sheet1!#REF!,Sheet1!#REF!,Sheet1!#REF!,Sheet1!#REF!,Sheet1!#REF!</definedName>
    <definedName name="QB_FORMULA_7" localSheetId="0" hidden="1">Sheet1!#REF!,Sheet1!#REF!,Sheet1!#REF!,Sheet1!#REF!,Sheet1!$H$59,Sheet1!$J$59,Sheet1!#REF!,Sheet1!#REF!,Sheet1!#REF!,Sheet1!#REF!,Sheet1!#REF!,Sheet1!#REF!,Sheet1!#REF!,Sheet1!#REF!,Sheet1!#REF!,Sheet1!#REF!</definedName>
    <definedName name="QB_FORMULA_8" localSheetId="0" hidden="1">Sheet1!$H$65,Sheet1!$J$65,Sheet1!#REF!,Sheet1!#REF!,Sheet1!#REF!,Sheet1!#REF!,Sheet1!#REF!,Sheet1!#REF!,Sheet1!#REF!,Sheet1!#REF!,Sheet1!$H$70,Sheet1!$J$70,Sheet1!#REF!,Sheet1!#REF!,Sheet1!#REF!,Sheet1!#REF!</definedName>
    <definedName name="QB_FORMULA_9" localSheetId="0" hidden="1">Sheet1!#REF!,Sheet1!#REF!,Sheet1!#REF!,Sheet1!#REF!,Sheet1!$H$75,Sheet1!$J$75,Sheet1!#REF!,Sheet1!#REF!,Sheet1!#REF!,Sheet1!#REF!,Sheet1!#REF!,Sheet1!#REF!,Sheet1!#REF!,Sheet1!#REF!,Sheet1!#REF!,Sheet1!#REF!</definedName>
    <definedName name="QB_ROW_100250" localSheetId="0" hidden="1">Sheet1!$F$56</definedName>
    <definedName name="QB_ROW_101040" localSheetId="0" hidden="1">Sheet1!$E$60</definedName>
    <definedName name="QB_ROW_101250" localSheetId="0" hidden="1">Sheet1!$F$64</definedName>
    <definedName name="QB_ROW_101340" localSheetId="0" hidden="1">Sheet1!$E$65</definedName>
    <definedName name="QB_ROW_102250" localSheetId="0" hidden="1">Sheet1!$F$62</definedName>
    <definedName name="QB_ROW_10250" localSheetId="0" hidden="1">Sheet1!#REF!</definedName>
    <definedName name="QB_ROW_103250" localSheetId="0" hidden="1">Sheet1!$F$61</definedName>
    <definedName name="QB_ROW_104250" localSheetId="0" hidden="1">Sheet1!$F$24</definedName>
    <definedName name="QB_ROW_105250" localSheetId="0" hidden="1">Sheet1!$F$63</definedName>
    <definedName name="QB_ROW_106250" localSheetId="0" hidden="1">Sheet1!$F$50</definedName>
    <definedName name="QB_ROW_107240" localSheetId="0" hidden="1">Sheet1!$E$114</definedName>
    <definedName name="QB_ROW_108250" localSheetId="0" hidden="1">Sheet1!$F$54</definedName>
    <definedName name="QB_ROW_109250" localSheetId="0" hidden="1">Sheet1!$F$27</definedName>
    <definedName name="QB_ROW_110040" localSheetId="0" hidden="1">Sheet1!$E$86</definedName>
    <definedName name="QB_ROW_110250" localSheetId="0" hidden="1">Sheet1!$F$90</definedName>
    <definedName name="QB_ROW_110340" localSheetId="0" hidden="1">Sheet1!$E$91</definedName>
    <definedName name="QB_ROW_11040" localSheetId="0" hidden="1">Sheet1!$E$71</definedName>
    <definedName name="QB_ROW_111250" localSheetId="0" hidden="1">Sheet1!$F$88</definedName>
    <definedName name="QB_ROW_112250" localSheetId="0" hidden="1">Sheet1!$F$87</definedName>
    <definedName name="QB_ROW_11250" localSheetId="0" hidden="1">Sheet1!$F$74</definedName>
    <definedName name="QB_ROW_11340" localSheetId="0" hidden="1">Sheet1!$E$75</definedName>
    <definedName name="QB_ROW_114250" localSheetId="0" hidden="1">Sheet1!$F$89</definedName>
    <definedName name="QB_ROW_115040" localSheetId="0" hidden="1">Sheet1!$E$44</definedName>
    <definedName name="QB_ROW_115250" localSheetId="0" hidden="1">Sheet1!$F$47</definedName>
    <definedName name="QB_ROW_115340" localSheetId="0" hidden="1">Sheet1!$E$48</definedName>
    <definedName name="QB_ROW_116250" localSheetId="0" hidden="1">Sheet1!$F$46</definedName>
    <definedName name="QB_ROW_117250" localSheetId="0" hidden="1">Sheet1!$F$45</definedName>
    <definedName name="QB_ROW_118250" localSheetId="0" hidden="1">Sheet1!$F$23</definedName>
    <definedName name="QB_ROW_12250" localSheetId="0" hidden="1">Sheet1!$F$73</definedName>
    <definedName name="QB_ROW_13250" localSheetId="0" hidden="1">Sheet1!$F$72</definedName>
    <definedName name="QB_ROW_18301" localSheetId="0" hidden="1">Sheet1!$A$129</definedName>
    <definedName name="QB_ROW_19011" localSheetId="0" hidden="1">Sheet1!$B$10</definedName>
    <definedName name="QB_ROW_19040" localSheetId="0" hidden="1">Sheet1!$E$77</definedName>
    <definedName name="QB_ROW_19250" localSheetId="0" hidden="1">Sheet1!$F$84</definedName>
    <definedName name="QB_ROW_19311" localSheetId="0" hidden="1">Sheet1!$B$123</definedName>
    <definedName name="QB_ROW_19340" localSheetId="0" hidden="1">Sheet1!$E$85</definedName>
    <definedName name="QB_ROW_20031" localSheetId="0" hidden="1">Sheet1!$D$11</definedName>
    <definedName name="QB_ROW_20331" localSheetId="0" hidden="1">Sheet1!$D$38</definedName>
    <definedName name="QB_ROW_21031" localSheetId="0" hidden="1">Sheet1!$D$43</definedName>
    <definedName name="QB_ROW_21331" localSheetId="0" hidden="1">Sheet1!$D$122</definedName>
    <definedName name="QB_ROW_22011" localSheetId="0" hidden="1">Sheet1!$B$124</definedName>
    <definedName name="QB_ROW_22050" localSheetId="0" hidden="1">Sheet1!$F$78</definedName>
    <definedName name="QB_ROW_22260" localSheetId="0" hidden="1">Sheet1!$G$81</definedName>
    <definedName name="QB_ROW_22311" localSheetId="0" hidden="1">Sheet1!$B$128</definedName>
    <definedName name="QB_ROW_22350" localSheetId="0" hidden="1">Sheet1!$F$82</definedName>
    <definedName name="QB_ROW_23250" localSheetId="0" hidden="1">Sheet1!$F$83</definedName>
    <definedName name="QB_ROW_24021" localSheetId="0" hidden="1">Sheet1!$C$125</definedName>
    <definedName name="QB_ROW_24321" localSheetId="0" hidden="1">Sheet1!$C$127</definedName>
    <definedName name="QB_ROW_28040" localSheetId="0" hidden="1">Sheet1!$E$16</definedName>
    <definedName name="QB_ROW_28250" localSheetId="0" hidden="1">Sheet1!$F$17</definedName>
    <definedName name="QB_ROW_28340" localSheetId="0" hidden="1">Sheet1!$E$18</definedName>
    <definedName name="QB_ROW_29250" localSheetId="0" hidden="1">Sheet1!#REF!</definedName>
    <definedName name="QB_ROW_31040" localSheetId="0" hidden="1">Sheet1!$E$93</definedName>
    <definedName name="QB_ROW_31250" localSheetId="0" hidden="1">Sheet1!$F$109</definedName>
    <definedName name="QB_ROW_31340" localSheetId="0" hidden="1">Sheet1!$E$110</definedName>
    <definedName name="QB_ROW_32250" localSheetId="0" hidden="1">Sheet1!$F$94</definedName>
    <definedName name="QB_ROW_33250" localSheetId="0" hidden="1">Sheet1!$F$102</definedName>
    <definedName name="QB_ROW_34250" localSheetId="0" hidden="1">Sheet1!$F$103</definedName>
    <definedName name="QB_ROW_35250" localSheetId="0" hidden="1">Sheet1!$F$108</definedName>
    <definedName name="QB_ROW_36250" localSheetId="0" hidden="1">Sheet1!$F$105</definedName>
    <definedName name="QB_ROW_42040" localSheetId="0" hidden="1">Sheet1!$E$19</definedName>
    <definedName name="QB_ROW_42250" localSheetId="0" hidden="1">Sheet1!$F$20</definedName>
    <definedName name="QB_ROW_42340" localSheetId="0" hidden="1">Sheet1!$E$21</definedName>
    <definedName name="QB_ROW_44040" localSheetId="0" hidden="1">Sheet1!$E$22</definedName>
    <definedName name="QB_ROW_44250" localSheetId="0" hidden="1">Sheet1!$F$29</definedName>
    <definedName name="QB_ROW_44340" localSheetId="0" hidden="1">Sheet1!$E$30</definedName>
    <definedName name="QB_ROW_45250" localSheetId="0" hidden="1">Sheet1!$F$28</definedName>
    <definedName name="QB_ROW_46250" localSheetId="0" hidden="1">Sheet1!#REF!</definedName>
    <definedName name="QB_ROW_53250" localSheetId="0" hidden="1">Sheet1!$F$25</definedName>
    <definedName name="QB_ROW_54040" localSheetId="0" hidden="1">Sheet1!$E$31</definedName>
    <definedName name="QB_ROW_54250" localSheetId="0" hidden="1">Sheet1!$F$34</definedName>
    <definedName name="QB_ROW_54340" localSheetId="0" hidden="1">Sheet1!$E$35</definedName>
    <definedName name="QB_ROW_55250" localSheetId="0" hidden="1">Sheet1!$F$33</definedName>
    <definedName name="QB_ROW_56250" localSheetId="0" hidden="1">Sheet1!$F$32</definedName>
    <definedName name="QB_ROW_57040" localSheetId="0" hidden="1">Sheet1!$E$13</definedName>
    <definedName name="QB_ROW_57250" localSheetId="0" hidden="1">Sheet1!$F$14</definedName>
    <definedName name="QB_ROW_57340" localSheetId="0" hidden="1">Sheet1!$E$15</definedName>
    <definedName name="QB_ROW_58250" localSheetId="0" hidden="1">Sheet1!#REF!</definedName>
    <definedName name="QB_ROW_59250" localSheetId="0" hidden="1">Sheet1!#REF!</definedName>
    <definedName name="QB_ROW_60250" localSheetId="0" hidden="1">Sheet1!#REF!</definedName>
    <definedName name="QB_ROW_61250" localSheetId="0" hidden="1">Sheet1!$F$106</definedName>
    <definedName name="QB_ROW_62250" localSheetId="0" hidden="1">Sheet1!$F$107</definedName>
    <definedName name="QB_ROW_63050" localSheetId="0" hidden="1">Sheet1!$F$95</definedName>
    <definedName name="QB_ROW_63260" localSheetId="0" hidden="1">Sheet1!$G$100</definedName>
    <definedName name="QB_ROW_63350" localSheetId="0" hidden="1">Sheet1!$F$101</definedName>
    <definedName name="QB_ROW_64250" localSheetId="0" hidden="1">Sheet1!$F$104</definedName>
    <definedName name="QB_ROW_65250" localSheetId="0" hidden="1">Sheet1!#REF!</definedName>
    <definedName name="QB_ROW_66240" localSheetId="0" hidden="1">Sheet1!$E$37</definedName>
    <definedName name="QB_ROW_67250" localSheetId="0" hidden="1">Sheet1!#REF!</definedName>
    <definedName name="QB_ROW_68250" localSheetId="0" hidden="1">Sheet1!$F$57</definedName>
    <definedName name="QB_ROW_71260" localSheetId="0" hidden="1">Sheet1!$G$96</definedName>
    <definedName name="QB_ROW_72260" localSheetId="0" hidden="1">Sheet1!$G$97</definedName>
    <definedName name="QB_ROW_7240" localSheetId="0" hidden="1">Sheet1!$E$121</definedName>
    <definedName name="QB_ROW_73260" localSheetId="0" hidden="1">Sheet1!$G$98</definedName>
    <definedName name="QB_ROW_74260" localSheetId="0" hidden="1">Sheet1!$G$99</definedName>
    <definedName name="QB_ROW_75260" localSheetId="0" hidden="1">Sheet1!$G$80</definedName>
    <definedName name="QB_ROW_76250" localSheetId="0" hidden="1">Sheet1!$F$116</definedName>
    <definedName name="QB_ROW_77250" localSheetId="0" hidden="1">Sheet1!#REF!</definedName>
    <definedName name="QB_ROW_79240" localSheetId="0" hidden="1">Sheet1!$E$40</definedName>
    <definedName name="QB_ROW_80040" localSheetId="0" hidden="1">Sheet1!$E$115</definedName>
    <definedName name="QB_ROW_80250" localSheetId="0" hidden="1">Sheet1!$F$119</definedName>
    <definedName name="QB_ROW_80340" localSheetId="0" hidden="1">Sheet1!$E$120</definedName>
    <definedName name="QB_ROW_81250" localSheetId="0" hidden="1">Sheet1!$F$117</definedName>
    <definedName name="QB_ROW_82250" localSheetId="0" hidden="1">Sheet1!$F$118</definedName>
    <definedName name="QB_ROW_8230" localSheetId="0" hidden="1">Sheet1!$D$126</definedName>
    <definedName name="QB_ROW_83240" localSheetId="0" hidden="1">Sheet1!#REF!</definedName>
    <definedName name="QB_ROW_84250" localSheetId="0" hidden="1">Sheet1!$F$26</definedName>
    <definedName name="QB_ROW_85250" localSheetId="0" hidden="1">Sheet1!#REF!</definedName>
    <definedName name="QB_ROW_86040" localSheetId="0" hidden="1">Sheet1!$E$49</definedName>
    <definedName name="QB_ROW_86250" localSheetId="0" hidden="1">Sheet1!$F$51</definedName>
    <definedName name="QB_ROW_86321" localSheetId="0" hidden="1">Sheet1!$C$42</definedName>
    <definedName name="QB_ROW_86340" localSheetId="0" hidden="1">Sheet1!$E$52</definedName>
    <definedName name="QB_ROW_87031" localSheetId="0" hidden="1">Sheet1!$D$39</definedName>
    <definedName name="QB_ROW_87240" localSheetId="0" hidden="1">Sheet1!$E$36</definedName>
    <definedName name="QB_ROW_87331" localSheetId="0" hidden="1">Sheet1!$D$41</definedName>
    <definedName name="QB_ROW_88040" localSheetId="0" hidden="1">Sheet1!$E$66</definedName>
    <definedName name="QB_ROW_88250" localSheetId="0" hidden="1">Sheet1!$F$69</definedName>
    <definedName name="QB_ROW_88340" localSheetId="0" hidden="1">Sheet1!$E$70</definedName>
    <definedName name="QB_ROW_89250" localSheetId="0" hidden="1">Sheet1!$F$68</definedName>
    <definedName name="QB_ROW_90250" localSheetId="0" hidden="1">Sheet1!$F$67</definedName>
    <definedName name="QB_ROW_9040" localSheetId="0" hidden="1">Sheet1!$E$53</definedName>
    <definedName name="QB_ROW_91240" localSheetId="0" hidden="1">Sheet1!$E$113</definedName>
    <definedName name="QB_ROW_92240" localSheetId="0" hidden="1">Sheet1!$E$112</definedName>
    <definedName name="QB_ROW_9250" localSheetId="0" hidden="1">Sheet1!$F$58</definedName>
    <definedName name="QB_ROW_93260" localSheetId="0" hidden="1">Sheet1!$G$79</definedName>
    <definedName name="QB_ROW_9340" localSheetId="0" hidden="1">Sheet1!$E$59</definedName>
    <definedName name="QB_ROW_94240" localSheetId="0" hidden="1">Sheet1!$E$12</definedName>
    <definedName name="QB_ROW_95240" localSheetId="0" hidden="1">Sheet1!$E$92</definedName>
    <definedName name="QB_ROW_96240" localSheetId="0" hidden="1">Sheet1!$E$76</definedName>
    <definedName name="QB_ROW_97240" localSheetId="0" hidden="1">Sheet1!$E$111</definedName>
    <definedName name="QB_ROW_99250" localSheetId="0" hidden="1">Sheet1!$F$55</definedName>
    <definedName name="QBCANSUPPORTUPDATE" localSheetId="0">TRUE</definedName>
    <definedName name="QBCOMPANYFILENAME" localSheetId="0">"C:\Users\Public\Documents\Intuit\QuickBooks\Company Files\Central Alberta Lacrosse.QBW"</definedName>
    <definedName name="QBENDDATE" localSheetId="0">20220919</definedName>
    <definedName name="QBHEADERSONSCREEN" localSheetId="0">FALSE</definedName>
    <definedName name="QBMETADATASIZE" localSheetId="0">5931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"f9fd40ade0014d7c97a1c357721ab546"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7</definedName>
    <definedName name="QBSTARTDATE" localSheetId="0">20211001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07" i="1" l="1"/>
  <c r="P107" i="1"/>
  <c r="N107" i="1"/>
  <c r="L107" i="1"/>
  <c r="J107" i="1"/>
  <c r="R106" i="1"/>
  <c r="P106" i="1"/>
  <c r="N106" i="1"/>
  <c r="L106" i="1"/>
  <c r="J106" i="1"/>
  <c r="R105" i="1"/>
  <c r="P105" i="1"/>
  <c r="N105" i="1"/>
  <c r="L105" i="1"/>
  <c r="J105" i="1"/>
  <c r="R99" i="1"/>
  <c r="P99" i="1"/>
  <c r="N99" i="1"/>
  <c r="L99" i="1"/>
  <c r="J99" i="1"/>
  <c r="R98" i="1"/>
  <c r="P98" i="1"/>
  <c r="N98" i="1"/>
  <c r="L98" i="1"/>
  <c r="J98" i="1"/>
  <c r="R97" i="1"/>
  <c r="R101" i="1" s="1"/>
  <c r="P97" i="1"/>
  <c r="N97" i="1"/>
  <c r="L97" i="1"/>
  <c r="L101" i="1" s="1"/>
  <c r="J97" i="1"/>
  <c r="R96" i="1"/>
  <c r="P96" i="1"/>
  <c r="N96" i="1"/>
  <c r="L96" i="1"/>
  <c r="J96" i="1"/>
  <c r="R94" i="1"/>
  <c r="P94" i="1"/>
  <c r="N94" i="1"/>
  <c r="L94" i="1"/>
  <c r="J94" i="1"/>
  <c r="R89" i="1"/>
  <c r="P89" i="1"/>
  <c r="N89" i="1"/>
  <c r="L89" i="1"/>
  <c r="J89" i="1"/>
  <c r="R88" i="1"/>
  <c r="R91" i="1" s="1"/>
  <c r="P88" i="1"/>
  <c r="N88" i="1"/>
  <c r="L88" i="1"/>
  <c r="J88" i="1"/>
  <c r="R83" i="1"/>
  <c r="P83" i="1"/>
  <c r="N83" i="1"/>
  <c r="L83" i="1"/>
  <c r="J83" i="1"/>
  <c r="R76" i="1"/>
  <c r="P76" i="1"/>
  <c r="N76" i="1"/>
  <c r="L76" i="1"/>
  <c r="J76" i="1"/>
  <c r="R74" i="1"/>
  <c r="P74" i="1"/>
  <c r="N74" i="1"/>
  <c r="L74" i="1"/>
  <c r="L75" i="1" s="1"/>
  <c r="R73" i="1"/>
  <c r="P73" i="1"/>
  <c r="P75" i="1" s="1"/>
  <c r="N73" i="1"/>
  <c r="N75" i="1" s="1"/>
  <c r="L73" i="1"/>
  <c r="R68" i="1"/>
  <c r="P68" i="1"/>
  <c r="N68" i="1"/>
  <c r="N70" i="1" s="1"/>
  <c r="L68" i="1"/>
  <c r="R67" i="1"/>
  <c r="P67" i="1"/>
  <c r="N67" i="1"/>
  <c r="L67" i="1"/>
  <c r="R63" i="1"/>
  <c r="P63" i="1"/>
  <c r="N63" i="1"/>
  <c r="L63" i="1"/>
  <c r="J63" i="1"/>
  <c r="R61" i="1"/>
  <c r="P61" i="1"/>
  <c r="N61" i="1"/>
  <c r="L61" i="1"/>
  <c r="R62" i="1"/>
  <c r="P62" i="1"/>
  <c r="N62" i="1"/>
  <c r="L62" i="1"/>
  <c r="J62" i="1"/>
  <c r="R57" i="1"/>
  <c r="P57" i="1"/>
  <c r="N57" i="1"/>
  <c r="L57" i="1"/>
  <c r="L55" i="1"/>
  <c r="N55" i="1" s="1"/>
  <c r="P55" i="1" s="1"/>
  <c r="R55" i="1" s="1"/>
  <c r="L54" i="1"/>
  <c r="N54" i="1" s="1"/>
  <c r="N46" i="1"/>
  <c r="P46" i="1" s="1"/>
  <c r="R46" i="1" s="1"/>
  <c r="N45" i="1"/>
  <c r="J50" i="1"/>
  <c r="J52" i="1" s="1"/>
  <c r="J23" i="1"/>
  <c r="J30" i="1" s="1"/>
  <c r="J47" i="1"/>
  <c r="J48" i="1" s="1"/>
  <c r="J33" i="1"/>
  <c r="L33" i="1" s="1"/>
  <c r="J32" i="1"/>
  <c r="L32" i="1" s="1"/>
  <c r="N32" i="1" s="1"/>
  <c r="N15" i="1"/>
  <c r="R127" i="1"/>
  <c r="R128" i="1" s="1"/>
  <c r="R120" i="1"/>
  <c r="R82" i="1"/>
  <c r="R85" i="1" s="1"/>
  <c r="R75" i="1"/>
  <c r="R70" i="1"/>
  <c r="R65" i="1"/>
  <c r="R41" i="1"/>
  <c r="R30" i="1"/>
  <c r="R21" i="1"/>
  <c r="R18" i="1"/>
  <c r="P127" i="1"/>
  <c r="P128" i="1" s="1"/>
  <c r="P120" i="1"/>
  <c r="P82" i="1"/>
  <c r="P85" i="1" s="1"/>
  <c r="P70" i="1"/>
  <c r="P41" i="1"/>
  <c r="P30" i="1"/>
  <c r="P21" i="1"/>
  <c r="P18" i="1"/>
  <c r="N127" i="1"/>
  <c r="N128" i="1" s="1"/>
  <c r="N120" i="1"/>
  <c r="N101" i="1"/>
  <c r="N91" i="1"/>
  <c r="N82" i="1"/>
  <c r="N41" i="1"/>
  <c r="N30" i="1"/>
  <c r="N21" i="1"/>
  <c r="N18" i="1"/>
  <c r="L127" i="1"/>
  <c r="L128" i="1" s="1"/>
  <c r="L120" i="1"/>
  <c r="L91" i="1"/>
  <c r="L82" i="1"/>
  <c r="L85" i="1" s="1"/>
  <c r="L41" i="1"/>
  <c r="L30" i="1"/>
  <c r="L21" i="1"/>
  <c r="L18" i="1"/>
  <c r="L15" i="1"/>
  <c r="J127" i="1"/>
  <c r="H127" i="1"/>
  <c r="J120" i="1"/>
  <c r="H120" i="1"/>
  <c r="H101" i="1"/>
  <c r="H91" i="1"/>
  <c r="J82" i="1"/>
  <c r="H82" i="1"/>
  <c r="H85" i="1" s="1"/>
  <c r="J75" i="1"/>
  <c r="H75" i="1"/>
  <c r="J70" i="1"/>
  <c r="H70" i="1"/>
  <c r="H65" i="1"/>
  <c r="J59" i="1"/>
  <c r="H59" i="1"/>
  <c r="H52" i="1"/>
  <c r="H48" i="1"/>
  <c r="J41" i="1"/>
  <c r="H41" i="1"/>
  <c r="H35" i="1"/>
  <c r="H30" i="1"/>
  <c r="J21" i="1"/>
  <c r="H21" i="1"/>
  <c r="J18" i="1"/>
  <c r="H18" i="1"/>
  <c r="J15" i="1"/>
  <c r="H15" i="1"/>
  <c r="R110" i="1" l="1"/>
  <c r="P101" i="1"/>
  <c r="P110" i="1" s="1"/>
  <c r="J101" i="1"/>
  <c r="J110" i="1" s="1"/>
  <c r="N110" i="1"/>
  <c r="L110" i="1"/>
  <c r="P91" i="1"/>
  <c r="J91" i="1"/>
  <c r="N85" i="1"/>
  <c r="J85" i="1"/>
  <c r="L70" i="1"/>
  <c r="N65" i="1"/>
  <c r="P65" i="1"/>
  <c r="J65" i="1"/>
  <c r="L65" i="1"/>
  <c r="P45" i="1"/>
  <c r="N59" i="1"/>
  <c r="P54" i="1"/>
  <c r="L59" i="1"/>
  <c r="P32" i="1"/>
  <c r="R32" i="1" s="1"/>
  <c r="L35" i="1"/>
  <c r="L38" i="1" s="1"/>
  <c r="L42" i="1" s="1"/>
  <c r="N33" i="1"/>
  <c r="P33" i="1" s="1"/>
  <c r="R33" i="1" s="1"/>
  <c r="L50" i="1"/>
  <c r="J35" i="1"/>
  <c r="J38" i="1" s="1"/>
  <c r="J42" i="1" s="1"/>
  <c r="H38" i="1"/>
  <c r="H42" i="1" s="1"/>
  <c r="H110" i="1"/>
  <c r="H122" i="1" s="1"/>
  <c r="H128" i="1"/>
  <c r="J128" i="1"/>
  <c r="R45" i="1" l="1"/>
  <c r="L48" i="1"/>
  <c r="N47" i="1"/>
  <c r="P35" i="1"/>
  <c r="P59" i="1"/>
  <c r="R54" i="1"/>
  <c r="R59" i="1" s="1"/>
  <c r="L52" i="1"/>
  <c r="N50" i="1"/>
  <c r="R35" i="1"/>
  <c r="N35" i="1"/>
  <c r="N38" i="1" s="1"/>
  <c r="N42" i="1" s="1"/>
  <c r="P15" i="1"/>
  <c r="R15" i="1"/>
  <c r="H123" i="1"/>
  <c r="H129" i="1" s="1"/>
  <c r="J122" i="1"/>
  <c r="L122" i="1" l="1"/>
  <c r="L123" i="1" s="1"/>
  <c r="L129" i="1" s="1"/>
  <c r="R38" i="1"/>
  <c r="R42" i="1" s="1"/>
  <c r="P38" i="1"/>
  <c r="P42" i="1" s="1"/>
  <c r="P47" i="1"/>
  <c r="N48" i="1"/>
  <c r="N52" i="1"/>
  <c r="P50" i="1"/>
  <c r="J123" i="1"/>
  <c r="N122" i="1" l="1"/>
  <c r="N123" i="1" s="1"/>
  <c r="N129" i="1" s="1"/>
  <c r="R47" i="1"/>
  <c r="R48" i="1" s="1"/>
  <c r="P48" i="1"/>
  <c r="R50" i="1"/>
  <c r="R52" i="1" s="1"/>
  <c r="P52" i="1"/>
  <c r="J129" i="1"/>
  <c r="J132" i="1" s="1"/>
  <c r="L132" i="1" s="1"/>
  <c r="N132" i="1" l="1"/>
  <c r="P122" i="1"/>
  <c r="P123" i="1" s="1"/>
  <c r="P129" i="1" s="1"/>
  <c r="R122" i="1"/>
  <c r="R123" i="1" s="1"/>
  <c r="R129" i="1" s="1"/>
  <c r="P132" i="1" l="1"/>
  <c r="R13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Angela Nygaard</author>
  </authors>
  <commentList>
    <comment ref="J23" authorId="0" shapeId="0" xr:uid="{86E887E5-1927-4944-A0D0-9A778D7CB69F}">
      <text>
        <r>
          <rPr>
            <b/>
            <sz val="9"/>
            <color indexed="81"/>
            <rFont val="Tahoma"/>
            <family val="2"/>
          </rPr>
          <t>Angela Nygaard:</t>
        </r>
        <r>
          <rPr>
            <sz val="9"/>
            <color indexed="81"/>
            <rFont val="Tahoma"/>
            <family val="2"/>
          </rPr>
          <t xml:space="preserve">
29 teams at $550 each</t>
        </r>
      </text>
    </comment>
    <comment ref="H45" authorId="0" shapeId="0" xr:uid="{419D85C3-F549-45E5-8806-67F9DE56667E}">
      <text>
        <r>
          <rPr>
            <b/>
            <sz val="9"/>
            <color indexed="81"/>
            <rFont val="Tahoma"/>
            <family val="2"/>
          </rPr>
          <t>Angela Nygaard:</t>
        </r>
        <r>
          <rPr>
            <sz val="9"/>
            <color indexed="81"/>
            <rFont val="Tahoma"/>
            <family val="2"/>
          </rPr>
          <t xml:space="preserve">
game sheets purchased</t>
        </r>
      </text>
    </comment>
    <comment ref="J47" authorId="0" shapeId="0" xr:uid="{7FE98E4A-4326-416C-8A7E-794BC33D6F4E}">
      <text>
        <r>
          <rPr>
            <b/>
            <sz val="9"/>
            <color indexed="81"/>
            <rFont val="Tahoma"/>
            <family val="2"/>
          </rPr>
          <t>Angela Nygaard:</t>
        </r>
        <r>
          <rPr>
            <sz val="9"/>
            <color indexed="81"/>
            <rFont val="Tahoma"/>
            <family val="2"/>
          </rPr>
          <t xml:space="preserve">
Referees 4on4</t>
        </r>
      </text>
    </comment>
    <comment ref="H55" authorId="0" shapeId="0" xr:uid="{C0F0A42C-C525-43B6-82B1-6A7570381CAE}">
      <text>
        <r>
          <rPr>
            <b/>
            <sz val="9"/>
            <color indexed="81"/>
            <rFont val="Tahoma"/>
            <family val="2"/>
          </rPr>
          <t>Angela Nygaard:</t>
        </r>
        <r>
          <rPr>
            <sz val="9"/>
            <color indexed="81"/>
            <rFont val="Tahoma"/>
            <family val="2"/>
          </rPr>
          <t xml:space="preserve">
2021 winter fees</t>
        </r>
      </text>
    </comment>
    <comment ref="H56" authorId="0" shapeId="0" xr:uid="{3223AC61-732C-43AF-8EB4-DE34C76BC161}">
      <text>
        <r>
          <rPr>
            <b/>
            <sz val="9"/>
            <color indexed="81"/>
            <rFont val="Tahoma"/>
            <family val="2"/>
          </rPr>
          <t>Angela Nygaard:</t>
        </r>
        <r>
          <rPr>
            <sz val="9"/>
            <color indexed="81"/>
            <rFont val="Tahoma"/>
            <family val="2"/>
          </rPr>
          <t xml:space="preserve">
Survey Monkey</t>
        </r>
      </text>
    </comment>
    <comment ref="H57" authorId="0" shapeId="0" xr:uid="{38E543B4-10E7-48B8-AA01-1FA95832130C}">
      <text>
        <r>
          <rPr>
            <b/>
            <sz val="9"/>
            <color indexed="81"/>
            <rFont val="Tahoma"/>
            <family val="2"/>
          </rPr>
          <t>Angela Nygaard:</t>
        </r>
        <r>
          <rPr>
            <sz val="9"/>
            <color indexed="81"/>
            <rFont val="Tahoma"/>
            <family val="2"/>
          </rPr>
          <t xml:space="preserve">
included 79 teams at $15 per team</t>
        </r>
      </text>
    </comment>
    <comment ref="J57" authorId="0" shapeId="0" xr:uid="{4DFFD876-48C8-4792-8CC1-7060358C8862}">
      <text>
        <r>
          <rPr>
            <b/>
            <sz val="9"/>
            <color indexed="81"/>
            <rFont val="Tahoma"/>
            <family val="2"/>
          </rPr>
          <t>Angela Nygaard:</t>
        </r>
        <r>
          <rPr>
            <sz val="9"/>
            <color indexed="81"/>
            <rFont val="Tahoma"/>
            <family val="2"/>
          </rPr>
          <t xml:space="preserve">
630.00 website
150.00 RAMP App</t>
        </r>
      </text>
    </comment>
    <comment ref="H84" authorId="0" shapeId="0" xr:uid="{911BC432-28D7-412A-89D3-81E72CD057C0}">
      <text>
        <r>
          <rPr>
            <b/>
            <sz val="9"/>
            <color indexed="81"/>
            <rFont val="Tahoma"/>
            <family val="2"/>
          </rPr>
          <t>Angela Nygaard:</t>
        </r>
        <r>
          <rPr>
            <sz val="9"/>
            <color indexed="81"/>
            <rFont val="Tahoma"/>
            <family val="2"/>
          </rPr>
          <t xml:space="preserve">
Restring Sticks</t>
        </r>
      </text>
    </comment>
    <comment ref="H94" authorId="0" shapeId="0" xr:uid="{9D932075-2438-4082-99D0-25D827B6B73A}">
      <text>
        <r>
          <rPr>
            <b/>
            <sz val="9"/>
            <color indexed="81"/>
            <rFont val="Tahoma"/>
            <family val="2"/>
          </rPr>
          <t>Angela Nygaard:</t>
        </r>
        <r>
          <rPr>
            <sz val="9"/>
            <color indexed="81"/>
            <rFont val="Tahoma"/>
            <family val="2"/>
          </rPr>
          <t xml:space="preserve">
Floor and meeting space rental</t>
        </r>
      </text>
    </comment>
  </commentList>
</comments>
</file>

<file path=xl/sharedStrings.xml><?xml version="1.0" encoding="utf-8"?>
<sst xmlns="http://schemas.openxmlformats.org/spreadsheetml/2006/main" count="134" uniqueCount="133">
  <si>
    <t>1 Oct '21 - 19 Sep 22</t>
  </si>
  <si>
    <t>Ordinary Income/Expense</t>
  </si>
  <si>
    <t>Income</t>
  </si>
  <si>
    <t>Casino Funds</t>
  </si>
  <si>
    <t>Fines/Penalties</t>
  </si>
  <si>
    <t>Fines/Penalties - Other</t>
  </si>
  <si>
    <t>Total Fines/Penalties</t>
  </si>
  <si>
    <t>Investments</t>
  </si>
  <si>
    <t>Investments - Other</t>
  </si>
  <si>
    <t>Total Investments</t>
  </si>
  <si>
    <t>Other Types of Income</t>
  </si>
  <si>
    <t>Other Types of Income - Other</t>
  </si>
  <si>
    <t>Total Other Types of Income</t>
  </si>
  <si>
    <t>Program Income</t>
  </si>
  <si>
    <t>4 on 4 registration fees</t>
  </si>
  <si>
    <t>CAMP Registration fees</t>
  </si>
  <si>
    <t>Coaching Clinic Fees</t>
  </si>
  <si>
    <t>Exhibition games</t>
  </si>
  <si>
    <t>Female Registration Fees</t>
  </si>
  <si>
    <t>League fees ( Call Membership)</t>
  </si>
  <si>
    <t>Program Income - Other</t>
  </si>
  <si>
    <t>Total Program Income</t>
  </si>
  <si>
    <t>Referee Income</t>
  </si>
  <si>
    <t>Ref Fees</t>
  </si>
  <si>
    <t>Ref Mileage</t>
  </si>
  <si>
    <t>Referee Income - Other</t>
  </si>
  <si>
    <t>Total Referee Income</t>
  </si>
  <si>
    <t>Returned Cheque Charges</t>
  </si>
  <si>
    <t>Special/tournament profits</t>
  </si>
  <si>
    <t>Total Income</t>
  </si>
  <si>
    <t>Cost of Goods Sold</t>
  </si>
  <si>
    <t>Total COGS</t>
  </si>
  <si>
    <t>Gross Profit</t>
  </si>
  <si>
    <t>Expense</t>
  </si>
  <si>
    <t>4 on 4 Tournament</t>
  </si>
  <si>
    <t>Equipment</t>
  </si>
  <si>
    <t>Floor Expense (4 on 4)</t>
  </si>
  <si>
    <t>4 on 4 Tournament - Other</t>
  </si>
  <si>
    <t>Total 4 on 4 Tournament</t>
  </si>
  <si>
    <t>Bank Service Charges</t>
  </si>
  <si>
    <t>Merchant Fees</t>
  </si>
  <si>
    <t>Bank Service Charges - Other</t>
  </si>
  <si>
    <t>Total Bank Service Charges</t>
  </si>
  <si>
    <t>Business Expenses</t>
  </si>
  <si>
    <t>Advertising</t>
  </si>
  <si>
    <t>ALA fees</t>
  </si>
  <si>
    <t>Office Expenses</t>
  </si>
  <si>
    <t>Website</t>
  </si>
  <si>
    <t>Business Expenses - Other</t>
  </si>
  <si>
    <t>Total Business Expenses</t>
  </si>
  <si>
    <t>CALL CAMP</t>
  </si>
  <si>
    <t>Equipment (Camp)</t>
  </si>
  <si>
    <t>Floor time for Camp</t>
  </si>
  <si>
    <t>PInnies</t>
  </si>
  <si>
    <t>CALL CAMP - Other</t>
  </si>
  <si>
    <t>Total CALL CAMP</t>
  </si>
  <si>
    <t>Coach/ Manager Meeting</t>
  </si>
  <si>
    <t>Rent Coaches/Manager Meeting</t>
  </si>
  <si>
    <t>Snacks/Drinks</t>
  </si>
  <si>
    <t>Coach/ Manager Meeting - Other</t>
  </si>
  <si>
    <t>Total Coach/ Manager Meeting</t>
  </si>
  <si>
    <t>Contract Services</t>
  </si>
  <si>
    <t>Legal Fees</t>
  </si>
  <si>
    <t>Scheduler Fees</t>
  </si>
  <si>
    <t>Contract Services - Other</t>
  </si>
  <si>
    <t>Total Contract Services</t>
  </si>
  <si>
    <t>Donation</t>
  </si>
  <si>
    <t>Facilities and Equipment</t>
  </si>
  <si>
    <t>Floor Rent</t>
  </si>
  <si>
    <t>Eyeopener Floor Rent</t>
  </si>
  <si>
    <t>Mini/Tyke Floor Rent</t>
  </si>
  <si>
    <t>Floor Rent - Other</t>
  </si>
  <si>
    <t>Total Floor Rent</t>
  </si>
  <si>
    <t>Meeting Room Rental</t>
  </si>
  <si>
    <t>Facilities and Equipment - Other</t>
  </si>
  <si>
    <t>Total Facilities and Equipment</t>
  </si>
  <si>
    <t>Female Lacrosse</t>
  </si>
  <si>
    <t>Equipment (Female Lacrosse)</t>
  </si>
  <si>
    <t>Floor Time (Female)</t>
  </si>
  <si>
    <t>Referees (Female)</t>
  </si>
  <si>
    <t>Female Lacrosse - Other</t>
  </si>
  <si>
    <t>Total Female Lacrosse</t>
  </si>
  <si>
    <t>Mini Tyke Festival</t>
  </si>
  <si>
    <t>Operations</t>
  </si>
  <si>
    <t>Coaching Clinics</t>
  </si>
  <si>
    <t>Playoff Expenses</t>
  </si>
  <si>
    <t>Play off Ref Fees</t>
  </si>
  <si>
    <t>Play Off Ref Mileage</t>
  </si>
  <si>
    <t>Playoff Floor Rent</t>
  </si>
  <si>
    <t>Playoff Medals/Banners</t>
  </si>
  <si>
    <t>Playoff Expenses - Other</t>
  </si>
  <si>
    <t>Total Playoff Expenses</t>
  </si>
  <si>
    <t>Postage, Mailing Service</t>
  </si>
  <si>
    <t>Printing and Copying</t>
  </si>
  <si>
    <t>Provincial Intent Fees</t>
  </si>
  <si>
    <t>Ref Clinics</t>
  </si>
  <si>
    <t>Referee Game Fees</t>
  </si>
  <si>
    <t>Referee Mileage</t>
  </si>
  <si>
    <t>Supplies</t>
  </si>
  <si>
    <t>Operations - Other</t>
  </si>
  <si>
    <t>Total Operations</t>
  </si>
  <si>
    <t>Payroll Expenses</t>
  </si>
  <si>
    <t>Referee Mentorship Program</t>
  </si>
  <si>
    <t>Rescheduling Fee</t>
  </si>
  <si>
    <t>Try Lacrosse Events</t>
  </si>
  <si>
    <t>TYKE</t>
  </si>
  <si>
    <t>Tyke Floor Rent</t>
  </si>
  <si>
    <t>Tyke Ref Fees</t>
  </si>
  <si>
    <t>Tyke Ref Mileage</t>
  </si>
  <si>
    <t>TYKE - Other</t>
  </si>
  <si>
    <t>Total TYKE</t>
  </si>
  <si>
    <t>Uncategorized Expenses</t>
  </si>
  <si>
    <t>Total Expense</t>
  </si>
  <si>
    <t>Net Ordinary Income</t>
  </si>
  <si>
    <t>Other Income/Expense</t>
  </si>
  <si>
    <t>Other Expense</t>
  </si>
  <si>
    <t>Ask My Accountant</t>
  </si>
  <si>
    <t>Total Other Expense</t>
  </si>
  <si>
    <t>Net Other Income</t>
  </si>
  <si>
    <t>Net Income</t>
  </si>
  <si>
    <t>CENTRAL ALBERTA LACROSSE LEAGUE</t>
  </si>
  <si>
    <t>Assumed increase of 5% on all expenses each year</t>
  </si>
  <si>
    <t>6 YEAR PROJECTION</t>
  </si>
  <si>
    <t>Assumed same membership numbers</t>
  </si>
  <si>
    <t>2020</t>
  </si>
  <si>
    <t>Assumed increase of $5/player each year…assess based on other expenses each year if it needs to be increased at a faster rate (ie ref mentor expense)</t>
  </si>
  <si>
    <t>2023</t>
  </si>
  <si>
    <t>2024</t>
  </si>
  <si>
    <t>2025</t>
  </si>
  <si>
    <t>2026</t>
  </si>
  <si>
    <t>2027</t>
  </si>
  <si>
    <t>Ending Bank Balance</t>
  </si>
  <si>
    <t>Incresa of $5 per player until max of $40, assumed registration numbers stay same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</si>
</sst>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49" fontId="1" fillId="0" borderId="0" xfId="0" applyNumberFormat="1" applyFont="1"/>
    <xf numFmtId="49" fontId="0" fillId="0" borderId="2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39" fontId="2" fillId="0" borderId="0" xfId="0" applyNumberFormat="1" applyFont="1"/>
    <xf numFmtId="49" fontId="2" fillId="0" borderId="0" xfId="0" applyNumberFormat="1" applyFont="1"/>
    <xf numFmtId="39" fontId="2" fillId="0" borderId="4" xfId="0" applyNumberFormat="1" applyFont="1" applyBorder="1"/>
    <xf numFmtId="39" fontId="2" fillId="0" borderId="0" xfId="0" applyNumberFormat="1" applyFont="1" applyBorder="1"/>
    <xf numFmtId="39" fontId="2" fillId="0" borderId="5" xfId="0" applyNumberFormat="1" applyFont="1" applyBorder="1"/>
    <xf numFmtId="39" fontId="2" fillId="0" borderId="6" xfId="0" applyNumberFormat="1" applyFont="1" applyBorder="1"/>
    <xf numFmtId="39" fontId="1" fillId="0" borderId="7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1" fillId="0" borderId="0" xfId="0" quotePrefix="1" applyFont="1" applyAlignment="1">
      <alignment horizontal="left"/>
    </xf>
    <xf numFmtId="39" fontId="2" fillId="0" borderId="1" xfId="0" applyNumberFormat="1" applyFont="1" applyBorder="1"/>
    <xf numFmtId="39" fontId="2" fillId="2" borderId="0" xfId="0" applyNumberFormat="1" applyFont="1" applyFill="1"/>
    <xf numFmtId="2" fontId="0" fillId="0" borderId="0" xfId="0" applyNumberFormat="1"/>
    <xf numFmtId="39" fontId="2" fillId="0" borderId="1" xfId="0" applyNumberFormat="1" applyFont="1" applyFill="1" applyBorder="1"/>
    <xf numFmtId="0" fontId="1" fillId="0" borderId="0" xfId="0" applyNumberFormat="1" applyFont="1" applyAlignment="1">
      <alignment horizontal="left"/>
    </xf>
    <xf numFmtId="49" fontId="1" fillId="3" borderId="0" xfId="0" applyNumberFormat="1" applyFont="1" applyFill="1"/>
    <xf numFmtId="39" fontId="2" fillId="3" borderId="0" xfId="0" applyNumberFormat="1" applyFont="1" applyFill="1"/>
    <xf numFmtId="49" fontId="2" fillId="3" borderId="0" xfId="0" applyNumberFormat="1" applyFont="1" applyFill="1"/>
    <xf numFmtId="0" fontId="0" fillId="3" borderId="0" xfId="0" applyFill="1"/>
  </cellXfs>
  <cellStyles count="2">
    <cellStyle name="Normal" xfId="0" builtinId="0"/>
    <cellStyle name="Normal 2" xfId="1" xr:uid="{BC64DBAD-CEC2-4EDF-A5E7-AF5A44D67A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4</xdr:col>
          <xdr:colOff>114300</xdr:colOff>
          <xdr:row>8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4</xdr:col>
          <xdr:colOff>114300</xdr:colOff>
          <xdr:row>8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0FBE3-B88F-460D-BFDD-940CAD56808A}">
  <sheetPr codeName="Sheet1"/>
  <dimension ref="A1:T132"/>
  <sheetViews>
    <sheetView tabSelected="1" workbookViewId="0">
      <pane xSplit="7" ySplit="9" topLeftCell="H125" activePane="bottomRight" state="frozenSplit"/>
      <selection pane="topRight" activeCell="H1" sqref="H1"/>
      <selection pane="bottomLeft" activeCell="A3" sqref="A3"/>
      <selection pane="bottomRight" activeCell="H117" sqref="H117"/>
    </sheetView>
  </sheetViews>
  <sheetFormatPr defaultRowHeight="15" x14ac:dyDescent="0.25"/>
  <cols>
    <col min="1" max="6" width="3" style="16" customWidth="1"/>
    <col min="7" max="7" width="24.5703125" style="16" customWidth="1"/>
    <col min="8" max="8" width="16.28515625" style="17" bestFit="1" customWidth="1"/>
    <col min="9" max="9" width="2.28515625" style="17" customWidth="1"/>
    <col min="10" max="10" width="12.140625" style="17" customWidth="1"/>
    <col min="11" max="11" width="2.28515625" style="17" customWidth="1"/>
    <col min="12" max="12" width="10.85546875" style="17" customWidth="1"/>
    <col min="13" max="13" width="2.85546875" customWidth="1"/>
    <col min="14" max="14" width="12" style="17" customWidth="1"/>
    <col min="15" max="15" width="3" customWidth="1"/>
    <col min="16" max="16" width="10.85546875" style="17" customWidth="1"/>
    <col min="17" max="17" width="3.42578125" customWidth="1"/>
    <col min="18" max="18" width="11.85546875" style="17" customWidth="1"/>
  </cols>
  <sheetData>
    <row r="1" spans="1:18" x14ac:dyDescent="0.25">
      <c r="A1" s="11" t="s">
        <v>120</v>
      </c>
      <c r="B1" s="11"/>
      <c r="C1" s="11"/>
      <c r="D1" s="11"/>
      <c r="E1" s="11"/>
      <c r="F1" s="11"/>
      <c r="G1" s="11"/>
      <c r="H1"/>
      <c r="I1"/>
      <c r="J1" t="s">
        <v>121</v>
      </c>
      <c r="K1"/>
      <c r="L1"/>
      <c r="N1"/>
      <c r="P1"/>
      <c r="R1"/>
    </row>
    <row r="2" spans="1:18" x14ac:dyDescent="0.25">
      <c r="A2" s="11" t="s">
        <v>122</v>
      </c>
      <c r="B2" s="11"/>
      <c r="C2" s="11"/>
      <c r="D2" s="11"/>
      <c r="E2" s="11"/>
      <c r="F2" s="11"/>
      <c r="G2" s="11"/>
      <c r="H2"/>
      <c r="I2"/>
      <c r="J2" t="s">
        <v>123</v>
      </c>
      <c r="K2"/>
      <c r="L2"/>
      <c r="N2"/>
      <c r="P2"/>
      <c r="R2"/>
    </row>
    <row r="3" spans="1:18" x14ac:dyDescent="0.25">
      <c r="A3" s="18" t="s">
        <v>124</v>
      </c>
      <c r="B3" s="11"/>
      <c r="C3" s="11"/>
      <c r="D3" s="11"/>
      <c r="E3" s="11"/>
      <c r="F3" s="11"/>
      <c r="G3" s="11"/>
      <c r="H3"/>
      <c r="I3"/>
      <c r="J3" t="s">
        <v>125</v>
      </c>
      <c r="K3"/>
      <c r="L3"/>
      <c r="N3"/>
      <c r="P3"/>
      <c r="R3"/>
    </row>
    <row r="8" spans="1:18" ht="15.75" thickBot="1" x14ac:dyDescent="0.3">
      <c r="A8" s="1"/>
      <c r="B8" s="1"/>
      <c r="C8" s="1"/>
      <c r="D8" s="1"/>
      <c r="E8" s="1"/>
      <c r="F8" s="1"/>
      <c r="G8" s="1"/>
      <c r="H8" s="3"/>
      <c r="I8" s="2"/>
      <c r="J8" s="3"/>
      <c r="K8" s="2"/>
      <c r="L8" s="3"/>
      <c r="N8" s="3"/>
      <c r="P8" s="3"/>
      <c r="R8" s="3"/>
    </row>
    <row r="9" spans="1:18" s="15" customFormat="1" ht="16.5" thickTop="1" thickBot="1" x14ac:dyDescent="0.3">
      <c r="A9" s="12"/>
      <c r="B9" s="12"/>
      <c r="C9" s="12"/>
      <c r="D9" s="12"/>
      <c r="E9" s="12"/>
      <c r="F9" s="12"/>
      <c r="G9" s="12"/>
      <c r="H9" s="13" t="s">
        <v>0</v>
      </c>
      <c r="I9" s="14"/>
      <c r="J9" s="13" t="s">
        <v>126</v>
      </c>
      <c r="K9" s="14"/>
      <c r="L9" s="13" t="s">
        <v>127</v>
      </c>
      <c r="N9" s="13" t="s">
        <v>128</v>
      </c>
      <c r="P9" s="13" t="s">
        <v>129</v>
      </c>
      <c r="R9" s="13" t="s">
        <v>130</v>
      </c>
    </row>
    <row r="10" spans="1:18" ht="15.75" thickTop="1" x14ac:dyDescent="0.25">
      <c r="A10" s="1"/>
      <c r="B10" s="1" t="s">
        <v>1</v>
      </c>
      <c r="C10" s="1"/>
      <c r="D10" s="1"/>
      <c r="E10" s="1"/>
      <c r="F10" s="1"/>
      <c r="G10" s="1"/>
      <c r="H10" s="4"/>
      <c r="I10" s="5"/>
      <c r="J10" s="4"/>
      <c r="K10" s="5"/>
      <c r="L10" s="4"/>
      <c r="N10" s="4"/>
      <c r="P10" s="4"/>
      <c r="R10" s="4"/>
    </row>
    <row r="11" spans="1:18" x14ac:dyDescent="0.25">
      <c r="A11" s="1"/>
      <c r="B11" s="1"/>
      <c r="C11" s="1"/>
      <c r="D11" s="1" t="s">
        <v>2</v>
      </c>
      <c r="E11" s="1"/>
      <c r="F11" s="1"/>
      <c r="G11" s="1"/>
      <c r="H11" s="4"/>
      <c r="I11" s="5"/>
      <c r="J11" s="4"/>
      <c r="K11" s="5"/>
      <c r="L11" s="4"/>
      <c r="N11" s="4"/>
      <c r="P11" s="4"/>
      <c r="R11" s="4"/>
    </row>
    <row r="12" spans="1:18" x14ac:dyDescent="0.25">
      <c r="A12" s="1"/>
      <c r="B12" s="1"/>
      <c r="C12" s="1"/>
      <c r="D12" s="1"/>
      <c r="E12" s="1" t="s">
        <v>3</v>
      </c>
      <c r="F12" s="1"/>
      <c r="G12" s="1"/>
      <c r="H12" s="4">
        <v>0</v>
      </c>
      <c r="I12" s="5"/>
      <c r="J12" s="4">
        <v>20000</v>
      </c>
      <c r="K12" s="5"/>
      <c r="L12" s="4">
        <v>0</v>
      </c>
      <c r="N12" s="4">
        <v>20000</v>
      </c>
      <c r="P12" s="4">
        <v>0</v>
      </c>
      <c r="R12" s="4">
        <v>20000</v>
      </c>
    </row>
    <row r="13" spans="1:18" x14ac:dyDescent="0.25">
      <c r="A13" s="1"/>
      <c r="B13" s="1"/>
      <c r="C13" s="1"/>
      <c r="D13" s="1"/>
      <c r="E13" s="1" t="s">
        <v>4</v>
      </c>
      <c r="F13" s="1"/>
      <c r="G13" s="1"/>
      <c r="H13" s="4"/>
      <c r="I13" s="5"/>
      <c r="J13" s="4"/>
      <c r="K13" s="5"/>
      <c r="L13" s="4"/>
      <c r="N13" s="4"/>
      <c r="P13" s="4"/>
      <c r="R13" s="4"/>
    </row>
    <row r="14" spans="1:18" ht="15.75" thickBot="1" x14ac:dyDescent="0.3">
      <c r="A14" s="1"/>
      <c r="B14" s="1"/>
      <c r="C14" s="1"/>
      <c r="D14" s="1"/>
      <c r="E14" s="1"/>
      <c r="F14" s="1" t="s">
        <v>5</v>
      </c>
      <c r="G14" s="1"/>
      <c r="H14" s="6">
        <v>0</v>
      </c>
      <c r="I14" s="5"/>
      <c r="J14" s="6">
        <v>100</v>
      </c>
      <c r="K14" s="5"/>
      <c r="L14" s="6">
        <v>100</v>
      </c>
      <c r="N14" s="6">
        <v>100</v>
      </c>
      <c r="P14" s="6">
        <v>100</v>
      </c>
      <c r="R14" s="6">
        <v>100</v>
      </c>
    </row>
    <row r="15" spans="1:18" x14ac:dyDescent="0.25">
      <c r="A15" s="1"/>
      <c r="B15" s="1"/>
      <c r="C15" s="1"/>
      <c r="D15" s="1"/>
      <c r="E15" s="1" t="s">
        <v>6</v>
      </c>
      <c r="F15" s="1"/>
      <c r="G15" s="1"/>
      <c r="H15" s="4">
        <f>ROUND(SUM(H13:H14),5)</f>
        <v>0</v>
      </c>
      <c r="I15" s="5"/>
      <c r="J15" s="4">
        <f>ROUND(SUM(J13:J14),5)</f>
        <v>100</v>
      </c>
      <c r="K15" s="5"/>
      <c r="L15" s="4">
        <f>ROUND(SUM(L13:L14),5)</f>
        <v>100</v>
      </c>
      <c r="N15" s="4">
        <f>ROUND(SUM(N13:N14),5)</f>
        <v>100</v>
      </c>
      <c r="P15" s="4">
        <f>ROUND(SUM(P13:P14),5)</f>
        <v>100</v>
      </c>
      <c r="R15" s="4">
        <f>ROUND(SUM(R13:R14),5)</f>
        <v>100</v>
      </c>
    </row>
    <row r="16" spans="1:18" x14ac:dyDescent="0.25">
      <c r="A16" s="1"/>
      <c r="B16" s="1"/>
      <c r="C16" s="1"/>
      <c r="D16" s="1"/>
      <c r="E16" s="1" t="s">
        <v>7</v>
      </c>
      <c r="F16" s="1"/>
      <c r="G16" s="1"/>
      <c r="H16" s="4"/>
      <c r="I16" s="5"/>
      <c r="J16" s="4"/>
      <c r="K16" s="5"/>
      <c r="L16" s="4"/>
      <c r="N16" s="4"/>
      <c r="P16" s="4"/>
      <c r="R16" s="4"/>
    </row>
    <row r="17" spans="1:20" ht="15.75" thickBot="1" x14ac:dyDescent="0.3">
      <c r="A17" s="1"/>
      <c r="B17" s="1"/>
      <c r="C17" s="1"/>
      <c r="D17" s="1"/>
      <c r="E17" s="1"/>
      <c r="F17" s="1" t="s">
        <v>8</v>
      </c>
      <c r="G17" s="1"/>
      <c r="H17" s="6">
        <v>0</v>
      </c>
      <c r="I17" s="5"/>
      <c r="J17" s="6">
        <v>0</v>
      </c>
      <c r="K17" s="5"/>
      <c r="L17" s="6">
        <v>0</v>
      </c>
      <c r="N17" s="6">
        <v>0</v>
      </c>
      <c r="P17" s="6">
        <v>0</v>
      </c>
      <c r="R17" s="6">
        <v>0</v>
      </c>
    </row>
    <row r="18" spans="1:20" x14ac:dyDescent="0.25">
      <c r="A18" s="1"/>
      <c r="B18" s="1"/>
      <c r="C18" s="1"/>
      <c r="D18" s="1"/>
      <c r="E18" s="1" t="s">
        <v>9</v>
      </c>
      <c r="F18" s="1"/>
      <c r="G18" s="1"/>
      <c r="H18" s="4">
        <f>ROUND(SUM(H16:H17),5)</f>
        <v>0</v>
      </c>
      <c r="I18" s="5"/>
      <c r="J18" s="4">
        <f>ROUND(SUM(J16:J17),5)</f>
        <v>0</v>
      </c>
      <c r="K18" s="5"/>
      <c r="L18" s="4">
        <f>ROUND(SUM(L16:L17),5)</f>
        <v>0</v>
      </c>
      <c r="N18" s="4">
        <f>ROUND(SUM(N16:N17),5)</f>
        <v>0</v>
      </c>
      <c r="P18" s="4">
        <f>ROUND(SUM(P16:P17),5)</f>
        <v>0</v>
      </c>
      <c r="R18" s="4">
        <f>ROUND(SUM(R16:R17),5)</f>
        <v>0</v>
      </c>
    </row>
    <row r="19" spans="1:20" x14ac:dyDescent="0.25">
      <c r="A19" s="1"/>
      <c r="B19" s="1"/>
      <c r="C19" s="1"/>
      <c r="D19" s="1"/>
      <c r="E19" s="1" t="s">
        <v>10</v>
      </c>
      <c r="F19" s="1"/>
      <c r="G19" s="1"/>
      <c r="H19" s="4"/>
      <c r="I19" s="5"/>
      <c r="J19" s="4"/>
      <c r="K19" s="5"/>
      <c r="L19" s="4"/>
      <c r="N19" s="4"/>
      <c r="P19" s="4"/>
      <c r="R19" s="4"/>
    </row>
    <row r="20" spans="1:20" ht="15.75" thickBot="1" x14ac:dyDescent="0.3">
      <c r="A20" s="1"/>
      <c r="B20" s="1"/>
      <c r="C20" s="1"/>
      <c r="D20" s="1"/>
      <c r="E20" s="1"/>
      <c r="F20" s="1" t="s">
        <v>11</v>
      </c>
      <c r="G20" s="1"/>
      <c r="H20" s="6">
        <v>0</v>
      </c>
      <c r="I20" s="5"/>
      <c r="J20" s="6">
        <v>0</v>
      </c>
      <c r="K20" s="5"/>
      <c r="L20" s="6">
        <v>0</v>
      </c>
      <c r="N20" s="6">
        <v>0</v>
      </c>
      <c r="P20" s="6">
        <v>0</v>
      </c>
      <c r="R20" s="6">
        <v>0</v>
      </c>
    </row>
    <row r="21" spans="1:20" x14ac:dyDescent="0.25">
      <c r="A21" s="1"/>
      <c r="B21" s="1"/>
      <c r="C21" s="1"/>
      <c r="D21" s="1"/>
      <c r="E21" s="1" t="s">
        <v>12</v>
      </c>
      <c r="F21" s="1"/>
      <c r="G21" s="1"/>
      <c r="H21" s="4">
        <f>ROUND(SUM(H19:H20),5)</f>
        <v>0</v>
      </c>
      <c r="I21" s="5"/>
      <c r="J21" s="4">
        <f>ROUND(SUM(J19:J20),5)</f>
        <v>0</v>
      </c>
      <c r="K21" s="5"/>
      <c r="L21" s="4">
        <f>ROUND(SUM(L19:L20),5)</f>
        <v>0</v>
      </c>
      <c r="N21" s="4">
        <f>ROUND(SUM(N19:N20),5)</f>
        <v>0</v>
      </c>
      <c r="P21" s="4">
        <f>ROUND(SUM(P19:P20),5)</f>
        <v>0</v>
      </c>
      <c r="R21" s="4">
        <f>ROUND(SUM(R19:R20),5)</f>
        <v>0</v>
      </c>
    </row>
    <row r="22" spans="1:20" x14ac:dyDescent="0.25">
      <c r="A22" s="1"/>
      <c r="B22" s="1"/>
      <c r="C22" s="1"/>
      <c r="D22" s="1"/>
      <c r="E22" s="1" t="s">
        <v>13</v>
      </c>
      <c r="F22" s="1"/>
      <c r="G22" s="1"/>
      <c r="H22" s="4"/>
      <c r="I22" s="5"/>
      <c r="J22" s="4"/>
      <c r="K22" s="5"/>
      <c r="L22" s="4"/>
      <c r="N22" s="4"/>
      <c r="P22" s="4"/>
      <c r="R22" s="4"/>
    </row>
    <row r="23" spans="1:20" x14ac:dyDescent="0.25">
      <c r="A23" s="1"/>
      <c r="B23" s="1"/>
      <c r="C23" s="1"/>
      <c r="D23" s="1"/>
      <c r="E23" s="1"/>
      <c r="F23" s="1" t="s">
        <v>14</v>
      </c>
      <c r="G23" s="1"/>
      <c r="H23" s="4">
        <v>0</v>
      </c>
      <c r="I23" s="5"/>
      <c r="J23" s="20">
        <f>29*550</f>
        <v>15950</v>
      </c>
      <c r="K23" s="5"/>
      <c r="L23" s="20">
        <v>0</v>
      </c>
      <c r="N23" s="4">
        <v>0</v>
      </c>
      <c r="P23" s="4">
        <v>0</v>
      </c>
      <c r="R23" s="4">
        <v>0</v>
      </c>
    </row>
    <row r="24" spans="1:20" x14ac:dyDescent="0.25">
      <c r="A24" s="1"/>
      <c r="B24" s="1"/>
      <c r="C24" s="1"/>
      <c r="D24" s="1"/>
      <c r="E24" s="1"/>
      <c r="F24" s="1" t="s">
        <v>15</v>
      </c>
      <c r="G24" s="1"/>
      <c r="H24" s="4">
        <v>27039.200000000001</v>
      </c>
      <c r="I24" s="5"/>
      <c r="J24" s="4">
        <v>25000</v>
      </c>
      <c r="K24" s="5"/>
      <c r="L24" s="4">
        <v>25000</v>
      </c>
      <c r="N24" s="4">
        <v>25000</v>
      </c>
      <c r="P24" s="4">
        <v>25000</v>
      </c>
      <c r="R24" s="4">
        <v>25000</v>
      </c>
    </row>
    <row r="25" spans="1:20" x14ac:dyDescent="0.25">
      <c r="A25" s="1"/>
      <c r="B25" s="1"/>
      <c r="C25" s="1"/>
      <c r="D25" s="1"/>
      <c r="E25" s="1"/>
      <c r="F25" s="1" t="s">
        <v>16</v>
      </c>
      <c r="G25" s="1"/>
      <c r="H25" s="4">
        <v>6275</v>
      </c>
      <c r="I25" s="5"/>
      <c r="J25" s="4">
        <v>6000</v>
      </c>
      <c r="K25" s="5"/>
      <c r="L25" s="4">
        <v>6000</v>
      </c>
      <c r="N25" s="4">
        <v>6000</v>
      </c>
      <c r="P25" s="4">
        <v>6000</v>
      </c>
      <c r="R25" s="4">
        <v>6000</v>
      </c>
    </row>
    <row r="26" spans="1:20" x14ac:dyDescent="0.25">
      <c r="A26" s="1"/>
      <c r="B26" s="1"/>
      <c r="C26" s="1"/>
      <c r="D26" s="1"/>
      <c r="E26" s="1"/>
      <c r="F26" s="1" t="s">
        <v>17</v>
      </c>
      <c r="G26" s="1"/>
      <c r="H26" s="4">
        <v>262.5</v>
      </c>
      <c r="I26" s="5"/>
      <c r="J26" s="4">
        <v>0</v>
      </c>
      <c r="K26" s="5"/>
      <c r="L26" s="4">
        <v>0</v>
      </c>
      <c r="N26" s="4">
        <v>0</v>
      </c>
      <c r="P26" s="4">
        <v>0</v>
      </c>
      <c r="R26" s="4">
        <v>0</v>
      </c>
    </row>
    <row r="27" spans="1:20" x14ac:dyDescent="0.25">
      <c r="A27" s="1"/>
      <c r="B27" s="1"/>
      <c r="C27" s="1"/>
      <c r="D27" s="1"/>
      <c r="E27" s="1"/>
      <c r="F27" s="1" t="s">
        <v>18</v>
      </c>
      <c r="G27" s="1"/>
      <c r="H27" s="4">
        <v>3709.5</v>
      </c>
      <c r="I27" s="5"/>
      <c r="J27" s="4">
        <v>2500</v>
      </c>
      <c r="K27" s="5"/>
      <c r="L27" s="4">
        <v>2500</v>
      </c>
      <c r="N27" s="4">
        <v>2500</v>
      </c>
      <c r="P27" s="4">
        <v>2500</v>
      </c>
      <c r="R27" s="4">
        <v>2500</v>
      </c>
    </row>
    <row r="28" spans="1:20" x14ac:dyDescent="0.25">
      <c r="A28" s="1"/>
      <c r="B28" s="1"/>
      <c r="C28" s="1"/>
      <c r="D28" s="1"/>
      <c r="E28" s="1"/>
      <c r="F28" s="1" t="s">
        <v>19</v>
      </c>
      <c r="G28" s="1"/>
      <c r="H28" s="4">
        <v>16875</v>
      </c>
      <c r="I28" s="5"/>
      <c r="J28" s="4">
        <v>20250</v>
      </c>
      <c r="K28" s="5"/>
      <c r="L28" s="4">
        <v>23625</v>
      </c>
      <c r="N28" s="4">
        <v>27000</v>
      </c>
      <c r="P28" s="4">
        <v>27000</v>
      </c>
      <c r="R28" s="4">
        <v>27000</v>
      </c>
      <c r="T28" t="s">
        <v>132</v>
      </c>
    </row>
    <row r="29" spans="1:20" ht="15.75" thickBot="1" x14ac:dyDescent="0.3">
      <c r="A29" s="1"/>
      <c r="B29" s="1"/>
      <c r="C29" s="1"/>
      <c r="D29" s="1"/>
      <c r="E29" s="1"/>
      <c r="F29" s="1" t="s">
        <v>20</v>
      </c>
      <c r="G29" s="1"/>
      <c r="H29" s="6">
        <v>0</v>
      </c>
      <c r="I29" s="5"/>
      <c r="J29" s="6">
        <v>0</v>
      </c>
      <c r="K29" s="5"/>
      <c r="L29" s="6">
        <v>0</v>
      </c>
      <c r="N29" s="6">
        <v>0</v>
      </c>
      <c r="P29" s="6">
        <v>0</v>
      </c>
      <c r="R29" s="6">
        <v>0</v>
      </c>
    </row>
    <row r="30" spans="1:20" x14ac:dyDescent="0.25">
      <c r="A30" s="1"/>
      <c r="B30" s="1"/>
      <c r="C30" s="1"/>
      <c r="D30" s="1"/>
      <c r="E30" s="1" t="s">
        <v>21</v>
      </c>
      <c r="F30" s="1"/>
      <c r="G30" s="1"/>
      <c r="H30" s="4">
        <f>ROUND(SUM(H22:H29),5)</f>
        <v>54161.2</v>
      </c>
      <c r="I30" s="5"/>
      <c r="J30" s="4">
        <f>ROUND(SUM(J22:J29),5)</f>
        <v>69700</v>
      </c>
      <c r="K30" s="5"/>
      <c r="L30" s="4">
        <f>ROUND(SUM(L22:L29),5)</f>
        <v>57125</v>
      </c>
      <c r="N30" s="4">
        <f>ROUND(SUM(N22:N29),5)</f>
        <v>60500</v>
      </c>
      <c r="P30" s="4">
        <f>ROUND(SUM(P22:P29),5)</f>
        <v>60500</v>
      </c>
      <c r="R30" s="4">
        <f>ROUND(SUM(R22:R29),5)</f>
        <v>60500</v>
      </c>
    </row>
    <row r="31" spans="1:20" x14ac:dyDescent="0.25">
      <c r="A31" s="1"/>
      <c r="B31" s="1"/>
      <c r="C31" s="1"/>
      <c r="D31" s="1"/>
      <c r="E31" s="1" t="s">
        <v>22</v>
      </c>
      <c r="F31" s="1"/>
      <c r="G31" s="1"/>
      <c r="H31" s="4"/>
      <c r="I31" s="5"/>
      <c r="J31" s="4"/>
      <c r="K31" s="5"/>
      <c r="L31" s="4"/>
      <c r="N31" s="4"/>
      <c r="P31" s="4"/>
      <c r="R31" s="4"/>
    </row>
    <row r="32" spans="1:20" x14ac:dyDescent="0.25">
      <c r="A32" s="1"/>
      <c r="B32" s="1"/>
      <c r="C32" s="1"/>
      <c r="D32" s="1"/>
      <c r="E32" s="1"/>
      <c r="F32" s="1" t="s">
        <v>23</v>
      </c>
      <c r="G32" s="1"/>
      <c r="H32" s="4">
        <v>13820</v>
      </c>
      <c r="I32" s="5"/>
      <c r="J32" s="4">
        <f>H32*1.05</f>
        <v>14511</v>
      </c>
      <c r="K32" s="5"/>
      <c r="L32" s="4">
        <f>J32*1.05</f>
        <v>15236.550000000001</v>
      </c>
      <c r="N32" s="4">
        <f>L32*1.05</f>
        <v>15998.377500000002</v>
      </c>
      <c r="P32" s="4">
        <f>N32*1.05</f>
        <v>16798.296375000002</v>
      </c>
      <c r="R32" s="4">
        <f>P32*1.05</f>
        <v>17638.211193750001</v>
      </c>
    </row>
    <row r="33" spans="1:18" x14ac:dyDescent="0.25">
      <c r="A33" s="1"/>
      <c r="B33" s="1"/>
      <c r="C33" s="1"/>
      <c r="D33" s="1"/>
      <c r="E33" s="1"/>
      <c r="F33" s="1" t="s">
        <v>24</v>
      </c>
      <c r="G33" s="1"/>
      <c r="H33" s="4">
        <v>5221.3</v>
      </c>
      <c r="I33" s="5"/>
      <c r="J33" s="4">
        <f>H33*1.05</f>
        <v>5482.3650000000007</v>
      </c>
      <c r="K33" s="5"/>
      <c r="L33" s="4">
        <f>J33*1.05</f>
        <v>5756.4832500000011</v>
      </c>
      <c r="N33" s="4">
        <f>L33*1.05</f>
        <v>6044.3074125000012</v>
      </c>
      <c r="P33" s="4">
        <f>N33*1.05</f>
        <v>6346.5227831250013</v>
      </c>
      <c r="R33" s="4">
        <f>P33*1.05</f>
        <v>6663.8489222812514</v>
      </c>
    </row>
    <row r="34" spans="1:18" ht="15.75" thickBot="1" x14ac:dyDescent="0.3">
      <c r="A34" s="1"/>
      <c r="B34" s="1"/>
      <c r="C34" s="1"/>
      <c r="D34" s="1"/>
      <c r="E34" s="1"/>
      <c r="F34" s="1" t="s">
        <v>25</v>
      </c>
      <c r="G34" s="1"/>
      <c r="H34" s="6">
        <v>0</v>
      </c>
      <c r="I34" s="5"/>
      <c r="J34" s="6">
        <v>0</v>
      </c>
      <c r="K34" s="5"/>
      <c r="L34" s="6">
        <v>0</v>
      </c>
      <c r="N34" s="6">
        <v>0</v>
      </c>
      <c r="P34" s="6">
        <v>0</v>
      </c>
      <c r="R34" s="6">
        <v>0</v>
      </c>
    </row>
    <row r="35" spans="1:18" x14ac:dyDescent="0.25">
      <c r="A35" s="1"/>
      <c r="B35" s="1"/>
      <c r="C35" s="1"/>
      <c r="D35" s="1"/>
      <c r="E35" s="1" t="s">
        <v>26</v>
      </c>
      <c r="F35" s="1"/>
      <c r="G35" s="1"/>
      <c r="H35" s="4">
        <f>ROUND(SUM(H31:H34),5)</f>
        <v>19041.3</v>
      </c>
      <c r="I35" s="5"/>
      <c r="J35" s="4">
        <f>ROUND(SUM(J31:J34),5)</f>
        <v>19993.365000000002</v>
      </c>
      <c r="K35" s="5"/>
      <c r="L35" s="4">
        <f>ROUND(SUM(L31:L34),5)</f>
        <v>20993.03325</v>
      </c>
      <c r="N35" s="4">
        <f>ROUND(SUM(N31:N34),5)</f>
        <v>22042.68491</v>
      </c>
      <c r="P35" s="4">
        <f>ROUND(SUM(P31:P34),5)</f>
        <v>23144.819159999999</v>
      </c>
      <c r="R35" s="4">
        <f>ROUND(SUM(R31:R34),5)</f>
        <v>24302.060119999998</v>
      </c>
    </row>
    <row r="36" spans="1:18" x14ac:dyDescent="0.25">
      <c r="A36" s="1"/>
      <c r="B36" s="1"/>
      <c r="C36" s="1"/>
      <c r="D36" s="1"/>
      <c r="E36" s="1" t="s">
        <v>27</v>
      </c>
      <c r="F36" s="1"/>
      <c r="G36" s="1"/>
      <c r="H36" s="4">
        <v>0</v>
      </c>
      <c r="I36" s="5"/>
      <c r="J36" s="4">
        <v>0</v>
      </c>
      <c r="K36" s="5"/>
      <c r="L36" s="4">
        <v>0</v>
      </c>
      <c r="N36" s="4">
        <v>0</v>
      </c>
      <c r="P36" s="4">
        <v>0</v>
      </c>
      <c r="R36" s="4">
        <v>0</v>
      </c>
    </row>
    <row r="37" spans="1:18" x14ac:dyDescent="0.25">
      <c r="A37" s="1"/>
      <c r="B37" s="1"/>
      <c r="C37" s="1"/>
      <c r="D37" s="1"/>
      <c r="E37" s="1" t="s">
        <v>28</v>
      </c>
      <c r="F37" s="1"/>
      <c r="G37" s="1"/>
      <c r="H37" s="19">
        <v>0</v>
      </c>
      <c r="I37" s="5"/>
      <c r="J37" s="22">
        <v>0</v>
      </c>
      <c r="K37" s="5"/>
      <c r="L37" s="19">
        <v>0</v>
      </c>
      <c r="N37" s="19">
        <v>0</v>
      </c>
      <c r="P37" s="19">
        <v>0</v>
      </c>
      <c r="R37" s="19">
        <v>0</v>
      </c>
    </row>
    <row r="38" spans="1:18" x14ac:dyDescent="0.25">
      <c r="A38" s="1"/>
      <c r="B38" s="1"/>
      <c r="C38" s="1"/>
      <c r="D38" s="1" t="s">
        <v>29</v>
      </c>
      <c r="E38" s="1"/>
      <c r="F38" s="1"/>
      <c r="G38" s="1"/>
      <c r="H38" s="4">
        <f>ROUND(SUM(H11:H12)+H15+H18+H21+H30+SUM(H35:H37),5)</f>
        <v>73202.5</v>
      </c>
      <c r="I38" s="5"/>
      <c r="J38" s="4">
        <f>ROUND(SUM(J11:J12)+J15+J18+J21+J30+SUM(J35:J37),5)</f>
        <v>109793.36500000001</v>
      </c>
      <c r="K38" s="5"/>
      <c r="L38" s="4">
        <f>ROUND(SUM(L11:L12)+L15+L18+L21+L30+SUM(L35:L37),5)</f>
        <v>78218.033249999993</v>
      </c>
      <c r="N38" s="4">
        <f>ROUND(SUM(N11:N12)+N15+N18+N21+N30+SUM(N35:N37),5)</f>
        <v>102642.68491</v>
      </c>
      <c r="P38" s="4">
        <f>ROUND(SUM(P11:P12)+P15+P18+P21+P30+SUM(P35:P37),5)</f>
        <v>83744.819159999999</v>
      </c>
      <c r="R38" s="4">
        <f>ROUND(SUM(R11:R12)+R15+R18+R21+R30+SUM(R35:R37),5)</f>
        <v>104902.06011999999</v>
      </c>
    </row>
    <row r="39" spans="1:18" x14ac:dyDescent="0.25">
      <c r="A39" s="1"/>
      <c r="B39" s="1"/>
      <c r="C39" s="1"/>
      <c r="D39" s="1" t="s">
        <v>30</v>
      </c>
      <c r="E39" s="1"/>
      <c r="F39" s="1"/>
      <c r="G39" s="1"/>
      <c r="H39" s="4"/>
      <c r="I39" s="5"/>
      <c r="J39" s="4"/>
      <c r="K39" s="5"/>
      <c r="L39" s="4"/>
      <c r="N39" s="4"/>
      <c r="P39" s="4"/>
      <c r="R39" s="4"/>
    </row>
    <row r="40" spans="1:18" ht="15.75" thickBot="1" x14ac:dyDescent="0.3">
      <c r="A40" s="1"/>
      <c r="B40" s="1"/>
      <c r="C40" s="1"/>
      <c r="D40" s="1"/>
      <c r="E40" s="1" t="s">
        <v>30</v>
      </c>
      <c r="F40" s="1"/>
      <c r="G40" s="1"/>
      <c r="H40" s="7">
        <v>0</v>
      </c>
      <c r="I40" s="5"/>
      <c r="J40" s="7">
        <v>0</v>
      </c>
      <c r="K40" s="5"/>
      <c r="L40" s="7">
        <v>0</v>
      </c>
      <c r="N40" s="7">
        <v>0</v>
      </c>
      <c r="P40" s="7">
        <v>0</v>
      </c>
      <c r="R40" s="7">
        <v>0</v>
      </c>
    </row>
    <row r="41" spans="1:18" ht="15.75" thickBot="1" x14ac:dyDescent="0.3">
      <c r="A41" s="1"/>
      <c r="B41" s="1"/>
      <c r="C41" s="1"/>
      <c r="D41" s="1" t="s">
        <v>31</v>
      </c>
      <c r="E41" s="1"/>
      <c r="F41" s="1"/>
      <c r="G41" s="1"/>
      <c r="H41" s="8">
        <f>ROUND(SUM(H39:H40),5)</f>
        <v>0</v>
      </c>
      <c r="I41" s="5"/>
      <c r="J41" s="8">
        <f>ROUND(SUM(J39:J40),5)</f>
        <v>0</v>
      </c>
      <c r="K41" s="5"/>
      <c r="L41" s="8">
        <f>ROUND(SUM(L39:L40),5)</f>
        <v>0</v>
      </c>
      <c r="N41" s="8">
        <f>ROUND(SUM(N39:N40),5)</f>
        <v>0</v>
      </c>
      <c r="P41" s="8">
        <f>ROUND(SUM(P39:P40),5)</f>
        <v>0</v>
      </c>
      <c r="R41" s="8">
        <f>ROUND(SUM(R39:R40),5)</f>
        <v>0</v>
      </c>
    </row>
    <row r="42" spans="1:18" x14ac:dyDescent="0.25">
      <c r="A42" s="1"/>
      <c r="B42" s="1"/>
      <c r="C42" s="1" t="s">
        <v>32</v>
      </c>
      <c r="D42" s="1"/>
      <c r="E42" s="1"/>
      <c r="F42" s="1"/>
      <c r="G42" s="1"/>
      <c r="H42" s="4">
        <f>ROUND(H38-H41,5)</f>
        <v>73202.5</v>
      </c>
      <c r="I42" s="5"/>
      <c r="J42" s="4">
        <f>ROUND(J38-J41,5)</f>
        <v>109793.36500000001</v>
      </c>
      <c r="K42" s="5"/>
      <c r="L42" s="4">
        <f>ROUND(L38-L41,5)</f>
        <v>78218.033249999993</v>
      </c>
      <c r="N42" s="4">
        <f>ROUND(N38-N41,5)</f>
        <v>102642.68491</v>
      </c>
      <c r="P42" s="4">
        <f>ROUND(P38-P41,5)</f>
        <v>83744.819159999999</v>
      </c>
      <c r="R42" s="4">
        <f>ROUND(R38-R41,5)</f>
        <v>104902.06011999999</v>
      </c>
    </row>
    <row r="43" spans="1:18" x14ac:dyDescent="0.25">
      <c r="A43" s="1"/>
      <c r="B43" s="1"/>
      <c r="C43" s="1"/>
      <c r="D43" s="1" t="s">
        <v>33</v>
      </c>
      <c r="E43" s="1"/>
      <c r="F43" s="1"/>
      <c r="G43" s="1"/>
      <c r="H43" s="4"/>
      <c r="I43" s="5"/>
      <c r="J43" s="4"/>
      <c r="K43" s="5"/>
      <c r="L43" s="4"/>
      <c r="N43" s="4"/>
      <c r="P43" s="4"/>
      <c r="R43" s="4"/>
    </row>
    <row r="44" spans="1:18" x14ac:dyDescent="0.25">
      <c r="A44" s="1"/>
      <c r="B44" s="1"/>
      <c r="C44" s="1"/>
      <c r="D44" s="1"/>
      <c r="E44" s="1" t="s">
        <v>34</v>
      </c>
      <c r="F44" s="1"/>
      <c r="G44" s="1"/>
      <c r="H44" s="4"/>
      <c r="I44" s="5"/>
      <c r="J44" s="4"/>
      <c r="K44" s="5"/>
      <c r="L44" s="4"/>
      <c r="N44" s="4"/>
      <c r="P44" s="4"/>
      <c r="R44" s="4"/>
    </row>
    <row r="45" spans="1:18" x14ac:dyDescent="0.25">
      <c r="A45" s="1"/>
      <c r="B45" s="1"/>
      <c r="C45" s="1"/>
      <c r="D45" s="1"/>
      <c r="E45" s="1"/>
      <c r="F45" s="1" t="s">
        <v>35</v>
      </c>
      <c r="G45" s="1"/>
      <c r="H45" s="4">
        <v>120</v>
      </c>
      <c r="I45" s="5"/>
      <c r="J45" s="4">
        <v>300</v>
      </c>
      <c r="K45" s="5"/>
      <c r="L45" s="4">
        <v>0</v>
      </c>
      <c r="N45" s="4">
        <f>L45*1.05</f>
        <v>0</v>
      </c>
      <c r="P45" s="4">
        <f>N45*1.05</f>
        <v>0</v>
      </c>
      <c r="R45" s="4">
        <f>P45*1.05</f>
        <v>0</v>
      </c>
    </row>
    <row r="46" spans="1:18" x14ac:dyDescent="0.25">
      <c r="A46" s="1"/>
      <c r="B46" s="1"/>
      <c r="C46" s="1"/>
      <c r="D46" s="1"/>
      <c r="E46" s="1"/>
      <c r="F46" s="1" t="s">
        <v>36</v>
      </c>
      <c r="G46" s="1"/>
      <c r="H46" s="4">
        <v>0</v>
      </c>
      <c r="I46" s="5"/>
      <c r="J46" s="4">
        <v>5000</v>
      </c>
      <c r="K46" s="5"/>
      <c r="L46" s="4">
        <v>0</v>
      </c>
      <c r="N46" s="4">
        <f>L46*1.05</f>
        <v>0</v>
      </c>
      <c r="P46" s="4">
        <f>N46*1.05</f>
        <v>0</v>
      </c>
      <c r="R46" s="4">
        <f>P46*1.05</f>
        <v>0</v>
      </c>
    </row>
    <row r="47" spans="1:18" ht="15.75" thickBot="1" x14ac:dyDescent="0.3">
      <c r="A47" s="1"/>
      <c r="B47" s="1"/>
      <c r="C47" s="1"/>
      <c r="D47" s="1"/>
      <c r="E47" s="1"/>
      <c r="F47" s="1" t="s">
        <v>37</v>
      </c>
      <c r="G47" s="1"/>
      <c r="H47" s="6">
        <v>0</v>
      </c>
      <c r="I47" s="5"/>
      <c r="J47" s="6">
        <f>70*36</f>
        <v>2520</v>
      </c>
      <c r="K47" s="5"/>
      <c r="L47" s="6">
        <v>0</v>
      </c>
      <c r="N47" s="6">
        <f>L47*1.05</f>
        <v>0</v>
      </c>
      <c r="P47" s="6">
        <f>N47*1.05</f>
        <v>0</v>
      </c>
      <c r="R47" s="6">
        <f>P47*1.05</f>
        <v>0</v>
      </c>
    </row>
    <row r="48" spans="1:18" x14ac:dyDescent="0.25">
      <c r="A48" s="1"/>
      <c r="B48" s="1"/>
      <c r="C48" s="1"/>
      <c r="D48" s="1"/>
      <c r="E48" s="1" t="s">
        <v>38</v>
      </c>
      <c r="F48" s="1"/>
      <c r="G48" s="1"/>
      <c r="H48" s="4">
        <f>ROUND(SUM(H44:H47),5)</f>
        <v>120</v>
      </c>
      <c r="I48" s="5"/>
      <c r="J48" s="20">
        <f>ROUND(SUM(J44:J47),5)</f>
        <v>7820</v>
      </c>
      <c r="K48" s="5"/>
      <c r="L48" s="20">
        <f>ROUND(SUM(L44:L47),5)</f>
        <v>0</v>
      </c>
      <c r="N48" s="4">
        <f>ROUND(SUM(N44:N47),5)</f>
        <v>0</v>
      </c>
      <c r="P48" s="4">
        <f>ROUND(SUM(P44:P47),5)</f>
        <v>0</v>
      </c>
      <c r="R48" s="4">
        <f>ROUND(SUM(R44:R47),5)</f>
        <v>0</v>
      </c>
    </row>
    <row r="49" spans="1:18" x14ac:dyDescent="0.25">
      <c r="A49" s="1"/>
      <c r="B49" s="1"/>
      <c r="C49" s="1"/>
      <c r="D49" s="1"/>
      <c r="E49" s="1" t="s">
        <v>39</v>
      </c>
      <c r="F49" s="1"/>
      <c r="G49" s="1"/>
      <c r="H49" s="4"/>
      <c r="I49" s="5"/>
      <c r="J49" s="4"/>
      <c r="K49" s="5"/>
      <c r="L49" s="4"/>
      <c r="N49" s="4"/>
      <c r="P49" s="4"/>
      <c r="R49" s="4"/>
    </row>
    <row r="50" spans="1:18" x14ac:dyDescent="0.25">
      <c r="A50" s="1"/>
      <c r="B50" s="1"/>
      <c r="C50" s="1"/>
      <c r="D50" s="1"/>
      <c r="E50" s="1"/>
      <c r="F50" s="1" t="s">
        <v>40</v>
      </c>
      <c r="G50" s="1"/>
      <c r="H50" s="4">
        <v>421.96</v>
      </c>
      <c r="I50" s="5"/>
      <c r="J50" s="4">
        <f>H50*1.05</f>
        <v>443.05799999999999</v>
      </c>
      <c r="K50" s="5"/>
      <c r="L50" s="4">
        <f>J50*1.05</f>
        <v>465.21090000000004</v>
      </c>
      <c r="N50" s="4">
        <f>L50*1.05</f>
        <v>488.47144500000007</v>
      </c>
      <c r="P50" s="4">
        <f>N50*1.05</f>
        <v>512.89501725000014</v>
      </c>
      <c r="R50" s="4">
        <f>P50*1.05</f>
        <v>538.53976811250016</v>
      </c>
    </row>
    <row r="51" spans="1:18" ht="15.75" thickBot="1" x14ac:dyDescent="0.3">
      <c r="A51" s="1"/>
      <c r="B51" s="1"/>
      <c r="C51" s="1"/>
      <c r="D51" s="1"/>
      <c r="E51" s="1"/>
      <c r="F51" s="1" t="s">
        <v>41</v>
      </c>
      <c r="G51" s="1"/>
      <c r="H51" s="6">
        <v>0</v>
      </c>
      <c r="I51" s="5"/>
      <c r="J51" s="6">
        <v>0</v>
      </c>
      <c r="K51" s="5"/>
      <c r="L51" s="6">
        <v>0</v>
      </c>
      <c r="N51" s="6">
        <v>0</v>
      </c>
      <c r="P51" s="6">
        <v>0</v>
      </c>
      <c r="R51" s="6">
        <v>0</v>
      </c>
    </row>
    <row r="52" spans="1:18" x14ac:dyDescent="0.25">
      <c r="A52" s="1"/>
      <c r="B52" s="1"/>
      <c r="C52" s="1"/>
      <c r="D52" s="1"/>
      <c r="E52" s="1" t="s">
        <v>42</v>
      </c>
      <c r="F52" s="1"/>
      <c r="G52" s="1"/>
      <c r="H52" s="4">
        <f>ROUND(SUM(H49:H51),5)</f>
        <v>421.96</v>
      </c>
      <c r="I52" s="5"/>
      <c r="J52" s="4">
        <f>ROUND(SUM(J49:J51),5)</f>
        <v>443.05799999999999</v>
      </c>
      <c r="K52" s="5"/>
      <c r="L52" s="4">
        <f>ROUND(SUM(L49:L51),5)</f>
        <v>465.21089999999998</v>
      </c>
      <c r="N52" s="4">
        <f>ROUND(SUM(N49:N51),5)</f>
        <v>488.47145</v>
      </c>
      <c r="P52" s="4">
        <f>ROUND(SUM(P49:P51),5)</f>
        <v>512.89502000000005</v>
      </c>
      <c r="R52" s="4">
        <f>ROUND(SUM(R49:R51),5)</f>
        <v>538.53976999999998</v>
      </c>
    </row>
    <row r="53" spans="1:18" x14ac:dyDescent="0.25">
      <c r="A53" s="1"/>
      <c r="B53" s="1"/>
      <c r="C53" s="1"/>
      <c r="D53" s="1"/>
      <c r="E53" s="1" t="s">
        <v>43</v>
      </c>
      <c r="F53" s="1"/>
      <c r="G53" s="1"/>
      <c r="H53" s="4"/>
      <c r="I53" s="5"/>
      <c r="J53" s="4"/>
      <c r="K53" s="5"/>
      <c r="L53" s="4"/>
      <c r="N53" s="4"/>
      <c r="P53" s="4"/>
      <c r="R53" s="4"/>
    </row>
    <row r="54" spans="1:18" x14ac:dyDescent="0.25">
      <c r="A54" s="1"/>
      <c r="B54" s="1"/>
      <c r="C54" s="1"/>
      <c r="D54" s="1"/>
      <c r="E54" s="1"/>
      <c r="F54" s="1" t="s">
        <v>44</v>
      </c>
      <c r="G54" s="1"/>
      <c r="H54" s="4">
        <v>118.38</v>
      </c>
      <c r="I54" s="5"/>
      <c r="J54" s="4">
        <v>200</v>
      </c>
      <c r="K54" s="5"/>
      <c r="L54" s="4">
        <f>J54*1.05</f>
        <v>210</v>
      </c>
      <c r="N54" s="4">
        <f>L54*1.05</f>
        <v>220.5</v>
      </c>
      <c r="P54" s="4">
        <f>N54*1.05</f>
        <v>231.52500000000001</v>
      </c>
      <c r="R54" s="4">
        <f>P54*1.05</f>
        <v>243.10125000000002</v>
      </c>
    </row>
    <row r="55" spans="1:18" x14ac:dyDescent="0.25">
      <c r="A55" s="1"/>
      <c r="B55" s="1"/>
      <c r="C55" s="1"/>
      <c r="D55" s="1"/>
      <c r="E55" s="1"/>
      <c r="F55" s="1" t="s">
        <v>45</v>
      </c>
      <c r="G55" s="1"/>
      <c r="H55" s="4">
        <v>193</v>
      </c>
      <c r="I55" s="5"/>
      <c r="J55" s="4">
        <v>200</v>
      </c>
      <c r="K55" s="5"/>
      <c r="L55" s="4">
        <f>J55*1.05</f>
        <v>210</v>
      </c>
      <c r="N55" s="4">
        <f>L55*1.05</f>
        <v>220.5</v>
      </c>
      <c r="P55" s="4">
        <f>N55*1.05</f>
        <v>231.52500000000001</v>
      </c>
      <c r="R55" s="4">
        <f>P55*1.05</f>
        <v>243.10125000000002</v>
      </c>
    </row>
    <row r="56" spans="1:18" x14ac:dyDescent="0.25">
      <c r="A56" s="1"/>
      <c r="B56" s="1"/>
      <c r="C56" s="1"/>
      <c r="D56" s="1"/>
      <c r="E56" s="1"/>
      <c r="F56" s="1" t="s">
        <v>46</v>
      </c>
      <c r="G56" s="1"/>
      <c r="H56" s="4">
        <v>103.95</v>
      </c>
      <c r="I56" s="5"/>
      <c r="J56" s="4">
        <v>0</v>
      </c>
      <c r="K56" s="5"/>
      <c r="L56" s="4">
        <v>0</v>
      </c>
      <c r="N56" s="4">
        <v>0</v>
      </c>
      <c r="P56" s="4">
        <v>0</v>
      </c>
      <c r="R56" s="4">
        <v>0</v>
      </c>
    </row>
    <row r="57" spans="1:18" x14ac:dyDescent="0.25">
      <c r="A57" s="1"/>
      <c r="B57" s="1"/>
      <c r="C57" s="1"/>
      <c r="D57" s="1"/>
      <c r="E57" s="1"/>
      <c r="F57" s="1" t="s">
        <v>47</v>
      </c>
      <c r="G57" s="1"/>
      <c r="H57" s="4">
        <v>1815</v>
      </c>
      <c r="I57" s="5"/>
      <c r="J57" s="4">
        <v>800</v>
      </c>
      <c r="K57" s="5"/>
      <c r="L57" s="4">
        <f>J57*1.05</f>
        <v>840</v>
      </c>
      <c r="N57" s="4">
        <f>L57*1.05</f>
        <v>882</v>
      </c>
      <c r="O57" s="4"/>
      <c r="P57" s="4">
        <f>N57*1.05</f>
        <v>926.1</v>
      </c>
      <c r="R57" s="4">
        <f>P57*1.05</f>
        <v>972.40500000000009</v>
      </c>
    </row>
    <row r="58" spans="1:18" ht="15.75" thickBot="1" x14ac:dyDescent="0.3">
      <c r="A58" s="1"/>
      <c r="B58" s="1"/>
      <c r="C58" s="1"/>
      <c r="D58" s="1"/>
      <c r="E58" s="1"/>
      <c r="F58" s="1" t="s">
        <v>48</v>
      </c>
      <c r="G58" s="1"/>
      <c r="H58" s="6">
        <v>0</v>
      </c>
      <c r="I58" s="5"/>
      <c r="J58" s="6">
        <v>0</v>
      </c>
      <c r="K58" s="5"/>
      <c r="L58" s="6">
        <v>0</v>
      </c>
      <c r="N58" s="6">
        <v>0</v>
      </c>
      <c r="P58" s="6">
        <v>0</v>
      </c>
      <c r="R58" s="6">
        <v>0</v>
      </c>
    </row>
    <row r="59" spans="1:18" x14ac:dyDescent="0.25">
      <c r="A59" s="1"/>
      <c r="B59" s="1"/>
      <c r="C59" s="1"/>
      <c r="D59" s="1"/>
      <c r="E59" s="1" t="s">
        <v>49</v>
      </c>
      <c r="F59" s="1"/>
      <c r="G59" s="1"/>
      <c r="H59" s="4">
        <f>ROUND(SUM(H53:H58),5)</f>
        <v>2230.33</v>
      </c>
      <c r="I59" s="5"/>
      <c r="J59" s="4">
        <f>ROUND(SUM(J53:J58),5)</f>
        <v>1200</v>
      </c>
      <c r="K59" s="5"/>
      <c r="L59" s="4">
        <f>ROUND(SUM(L53:L58),5)</f>
        <v>1260</v>
      </c>
      <c r="N59" s="4">
        <f>ROUND(SUM(N53:N58),5)</f>
        <v>1323</v>
      </c>
      <c r="P59" s="4">
        <f>ROUND(SUM(P53:P58),5)</f>
        <v>1389.15</v>
      </c>
      <c r="R59" s="4">
        <f>ROUND(SUM(R53:R58),5)</f>
        <v>1458.6075000000001</v>
      </c>
    </row>
    <row r="60" spans="1:18" x14ac:dyDescent="0.25">
      <c r="A60" s="1"/>
      <c r="B60" s="1"/>
      <c r="C60" s="1"/>
      <c r="D60" s="1"/>
      <c r="E60" s="1" t="s">
        <v>50</v>
      </c>
      <c r="F60" s="1"/>
      <c r="G60" s="1"/>
      <c r="H60" s="4"/>
      <c r="I60" s="5"/>
      <c r="J60" s="4"/>
      <c r="K60" s="5"/>
      <c r="L60" s="4"/>
      <c r="N60" s="4"/>
      <c r="P60" s="4"/>
      <c r="R60" s="4"/>
    </row>
    <row r="61" spans="1:18" x14ac:dyDescent="0.25">
      <c r="A61" s="1"/>
      <c r="B61" s="1"/>
      <c r="C61" s="1"/>
      <c r="D61" s="1"/>
      <c r="E61" s="1"/>
      <c r="F61" s="1" t="s">
        <v>51</v>
      </c>
      <c r="G61" s="1"/>
      <c r="H61" s="4">
        <v>674.03</v>
      </c>
      <c r="I61" s="5"/>
      <c r="J61" s="4">
        <v>650</v>
      </c>
      <c r="K61" s="5"/>
      <c r="L61" s="4">
        <f>J61*1.05</f>
        <v>682.5</v>
      </c>
      <c r="N61" s="4">
        <f>L61*1.05</f>
        <v>716.625</v>
      </c>
      <c r="P61" s="4">
        <f>N61*1.05</f>
        <v>752.45625000000007</v>
      </c>
      <c r="R61" s="4">
        <f>P61*1.05</f>
        <v>790.07906250000008</v>
      </c>
    </row>
    <row r="62" spans="1:18" x14ac:dyDescent="0.25">
      <c r="A62" s="1"/>
      <c r="B62" s="1"/>
      <c r="C62" s="1"/>
      <c r="D62" s="1"/>
      <c r="E62" s="1"/>
      <c r="F62" s="1" t="s">
        <v>52</v>
      </c>
      <c r="G62" s="1"/>
      <c r="H62" s="4">
        <v>17850.09</v>
      </c>
      <c r="I62" s="5"/>
      <c r="J62" s="4">
        <f>H62*1.05</f>
        <v>18742.594499999999</v>
      </c>
      <c r="K62" s="5"/>
      <c r="L62" s="4">
        <f>J62*1.05</f>
        <v>19679.724225000002</v>
      </c>
      <c r="N62" s="4">
        <f>L62*1.05</f>
        <v>20663.710436250003</v>
      </c>
      <c r="P62" s="4">
        <f>N62*1.05</f>
        <v>21696.895958062505</v>
      </c>
      <c r="R62" s="4">
        <f>P62*1.05</f>
        <v>22781.740755965631</v>
      </c>
    </row>
    <row r="63" spans="1:18" x14ac:dyDescent="0.25">
      <c r="A63" s="1"/>
      <c r="B63" s="1"/>
      <c r="C63" s="1"/>
      <c r="D63" s="1"/>
      <c r="E63" s="1"/>
      <c r="F63" s="1" t="s">
        <v>53</v>
      </c>
      <c r="G63" s="1"/>
      <c r="H63" s="4">
        <v>1786</v>
      </c>
      <c r="I63" s="5"/>
      <c r="J63" s="4">
        <f>H63*1.05</f>
        <v>1875.3000000000002</v>
      </c>
      <c r="K63" s="5"/>
      <c r="L63" s="4">
        <f>J63*1.05</f>
        <v>1969.0650000000003</v>
      </c>
      <c r="N63" s="4">
        <f>L63*1.05</f>
        <v>2067.5182500000005</v>
      </c>
      <c r="P63" s="4">
        <f>N63*1.05</f>
        <v>2170.8941625000007</v>
      </c>
      <c r="R63" s="4">
        <f>P63*1.05</f>
        <v>2279.4388706250006</v>
      </c>
    </row>
    <row r="64" spans="1:18" ht="15.75" thickBot="1" x14ac:dyDescent="0.3">
      <c r="A64" s="1"/>
      <c r="B64" s="1"/>
      <c r="C64" s="1"/>
      <c r="D64" s="1"/>
      <c r="E64" s="1"/>
      <c r="F64" s="1" t="s">
        <v>54</v>
      </c>
      <c r="G64" s="1"/>
      <c r="H64" s="6">
        <v>0</v>
      </c>
      <c r="I64" s="5"/>
      <c r="J64" s="6">
        <v>0</v>
      </c>
      <c r="K64" s="5"/>
      <c r="L64" s="6">
        <v>0</v>
      </c>
      <c r="N64" s="6">
        <v>0</v>
      </c>
      <c r="P64" s="6">
        <v>0</v>
      </c>
      <c r="R64" s="6">
        <v>0</v>
      </c>
    </row>
    <row r="65" spans="1:18" x14ac:dyDescent="0.25">
      <c r="A65" s="1"/>
      <c r="B65" s="1"/>
      <c r="C65" s="1"/>
      <c r="D65" s="1"/>
      <c r="E65" s="1" t="s">
        <v>55</v>
      </c>
      <c r="F65" s="1"/>
      <c r="G65" s="1"/>
      <c r="H65" s="4">
        <f>ROUND(SUM(H60:H64),5)</f>
        <v>20310.12</v>
      </c>
      <c r="I65" s="5"/>
      <c r="J65" s="4">
        <f>ROUND(SUM(J60:J64),5)</f>
        <v>21267.894499999999</v>
      </c>
      <c r="K65" s="5"/>
      <c r="L65" s="4">
        <f>ROUND(SUM(L60:L64),5)</f>
        <v>22331.289229999998</v>
      </c>
      <c r="N65" s="4">
        <f>ROUND(SUM(N60:N64),5)</f>
        <v>23447.85369</v>
      </c>
      <c r="P65" s="4">
        <f>ROUND(SUM(P60:P64),5)</f>
        <v>24620.246370000001</v>
      </c>
      <c r="R65" s="4">
        <f>ROUND(SUM(R60:R64),5)</f>
        <v>25851.258689999999</v>
      </c>
    </row>
    <row r="66" spans="1:18" x14ac:dyDescent="0.25">
      <c r="A66" s="1"/>
      <c r="B66" s="1"/>
      <c r="C66" s="1"/>
      <c r="D66" s="1"/>
      <c r="E66" s="1" t="s">
        <v>56</v>
      </c>
      <c r="F66" s="1"/>
      <c r="G66" s="1"/>
      <c r="H66" s="4"/>
      <c r="I66" s="5"/>
      <c r="J66" s="4"/>
      <c r="K66" s="5"/>
      <c r="L66" s="4"/>
      <c r="N66" s="4"/>
      <c r="P66" s="4"/>
      <c r="R66" s="4"/>
    </row>
    <row r="67" spans="1:18" x14ac:dyDescent="0.25">
      <c r="A67" s="1"/>
      <c r="B67" s="1"/>
      <c r="C67" s="1"/>
      <c r="D67" s="1"/>
      <c r="E67" s="1"/>
      <c r="F67" s="1" t="s">
        <v>57</v>
      </c>
      <c r="G67" s="1"/>
      <c r="H67" s="4">
        <v>0</v>
      </c>
      <c r="I67" s="5"/>
      <c r="J67" s="4">
        <v>300</v>
      </c>
      <c r="K67" s="5"/>
      <c r="L67" s="4">
        <f>J67*1.05</f>
        <v>315</v>
      </c>
      <c r="N67" s="4">
        <f>L67*1.05</f>
        <v>330.75</v>
      </c>
      <c r="P67" s="4">
        <f>N67*1.05</f>
        <v>347.28750000000002</v>
      </c>
      <c r="R67" s="4">
        <f>P67*1.05</f>
        <v>364.65187500000002</v>
      </c>
    </row>
    <row r="68" spans="1:18" x14ac:dyDescent="0.25">
      <c r="A68" s="1"/>
      <c r="B68" s="1"/>
      <c r="C68" s="1"/>
      <c r="D68" s="1"/>
      <c r="E68" s="1"/>
      <c r="F68" s="1" t="s">
        <v>58</v>
      </c>
      <c r="G68" s="1"/>
      <c r="H68" s="4">
        <v>0</v>
      </c>
      <c r="I68" s="5"/>
      <c r="J68" s="4">
        <v>300</v>
      </c>
      <c r="K68" s="5"/>
      <c r="L68" s="4">
        <f>J68*1.05</f>
        <v>315</v>
      </c>
      <c r="N68" s="4">
        <f>L68*1.05</f>
        <v>330.75</v>
      </c>
      <c r="P68" s="4">
        <f>N68*1.05</f>
        <v>347.28750000000002</v>
      </c>
      <c r="R68" s="4">
        <f>P68*1.05</f>
        <v>364.65187500000002</v>
      </c>
    </row>
    <row r="69" spans="1:18" ht="15.75" thickBot="1" x14ac:dyDescent="0.3">
      <c r="A69" s="1"/>
      <c r="B69" s="1"/>
      <c r="C69" s="1"/>
      <c r="D69" s="1"/>
      <c r="E69" s="1"/>
      <c r="F69" s="1" t="s">
        <v>59</v>
      </c>
      <c r="G69" s="1"/>
      <c r="H69" s="6">
        <v>0</v>
      </c>
      <c r="I69" s="5"/>
      <c r="J69" s="6">
        <v>0</v>
      </c>
      <c r="K69" s="5"/>
      <c r="L69" s="6">
        <v>0</v>
      </c>
      <c r="N69" s="6">
        <v>0</v>
      </c>
      <c r="P69" s="6">
        <v>0</v>
      </c>
      <c r="R69" s="6">
        <v>0</v>
      </c>
    </row>
    <row r="70" spans="1:18" x14ac:dyDescent="0.25">
      <c r="A70" s="1"/>
      <c r="B70" s="1"/>
      <c r="C70" s="1"/>
      <c r="D70" s="1"/>
      <c r="E70" s="1" t="s">
        <v>60</v>
      </c>
      <c r="F70" s="1"/>
      <c r="G70" s="1"/>
      <c r="H70" s="4">
        <f>ROUND(SUM(H66:H69),5)</f>
        <v>0</v>
      </c>
      <c r="I70" s="5"/>
      <c r="J70" s="4">
        <f>ROUND(SUM(J66:J69),5)</f>
        <v>600</v>
      </c>
      <c r="K70" s="5"/>
      <c r="L70" s="4">
        <f>ROUND(SUM(L66:L69),5)</f>
        <v>630</v>
      </c>
      <c r="N70" s="4">
        <f>ROUND(SUM(N66:N69),5)</f>
        <v>661.5</v>
      </c>
      <c r="P70" s="4">
        <f>ROUND(SUM(P66:P69),5)</f>
        <v>694.57500000000005</v>
      </c>
      <c r="R70" s="4">
        <f>ROUND(SUM(R66:R69),5)</f>
        <v>729.30375000000004</v>
      </c>
    </row>
    <row r="71" spans="1:18" x14ac:dyDescent="0.25">
      <c r="A71" s="1"/>
      <c r="B71" s="1"/>
      <c r="C71" s="1"/>
      <c r="D71" s="1"/>
      <c r="E71" s="1" t="s">
        <v>61</v>
      </c>
      <c r="F71" s="1"/>
      <c r="G71" s="1"/>
      <c r="H71" s="4"/>
      <c r="I71" s="5"/>
      <c r="J71" s="4"/>
      <c r="K71" s="5"/>
      <c r="L71" s="4"/>
      <c r="N71" s="4"/>
      <c r="P71" s="4"/>
      <c r="R71" s="4"/>
    </row>
    <row r="72" spans="1:18" x14ac:dyDescent="0.25">
      <c r="A72" s="1"/>
      <c r="B72" s="1"/>
      <c r="C72" s="1"/>
      <c r="D72" s="1"/>
      <c r="E72" s="1"/>
      <c r="F72" s="1" t="s">
        <v>62</v>
      </c>
      <c r="G72" s="1"/>
      <c r="H72" s="4">
        <v>0</v>
      </c>
      <c r="I72" s="5"/>
      <c r="J72" s="4">
        <v>0</v>
      </c>
      <c r="K72" s="5"/>
      <c r="L72" s="4">
        <v>0</v>
      </c>
      <c r="N72" s="4">
        <v>0</v>
      </c>
      <c r="P72" s="4">
        <v>0</v>
      </c>
      <c r="R72" s="4">
        <v>0</v>
      </c>
    </row>
    <row r="73" spans="1:18" x14ac:dyDescent="0.25">
      <c r="A73" s="1"/>
      <c r="B73" s="1"/>
      <c r="C73" s="1"/>
      <c r="D73" s="1"/>
      <c r="E73" s="1"/>
      <c r="F73" s="1" t="s">
        <v>63</v>
      </c>
      <c r="G73" s="1"/>
      <c r="H73" s="4">
        <v>18000</v>
      </c>
      <c r="I73" s="5"/>
      <c r="J73" s="4">
        <v>18000</v>
      </c>
      <c r="K73" s="5"/>
      <c r="L73" s="4">
        <f>J73*1.05</f>
        <v>18900</v>
      </c>
      <c r="N73" s="4">
        <f>L73*1.05</f>
        <v>19845</v>
      </c>
      <c r="P73" s="4">
        <f>N73*1.05</f>
        <v>20837.25</v>
      </c>
      <c r="R73" s="4">
        <f>P73*1.05</f>
        <v>21879.112499999999</v>
      </c>
    </row>
    <row r="74" spans="1:18" ht="15.75" thickBot="1" x14ac:dyDescent="0.3">
      <c r="A74" s="1"/>
      <c r="B74" s="1"/>
      <c r="C74" s="1"/>
      <c r="D74" s="1"/>
      <c r="E74" s="1"/>
      <c r="F74" s="1" t="s">
        <v>64</v>
      </c>
      <c r="G74" s="1"/>
      <c r="H74" s="6">
        <v>500</v>
      </c>
      <c r="I74" s="5"/>
      <c r="J74" s="6">
        <v>2000</v>
      </c>
      <c r="K74" s="5"/>
      <c r="L74" s="6">
        <f>J74*1.05</f>
        <v>2100</v>
      </c>
      <c r="N74" s="6">
        <f>L74*1.05</f>
        <v>2205</v>
      </c>
      <c r="P74" s="6">
        <f>N74*1.05</f>
        <v>2315.25</v>
      </c>
      <c r="R74" s="6">
        <f>P74*1.05</f>
        <v>2431.0125000000003</v>
      </c>
    </row>
    <row r="75" spans="1:18" x14ac:dyDescent="0.25">
      <c r="A75" s="1"/>
      <c r="B75" s="1"/>
      <c r="C75" s="1"/>
      <c r="D75" s="1"/>
      <c r="E75" s="1" t="s">
        <v>65</v>
      </c>
      <c r="F75" s="1"/>
      <c r="G75" s="1"/>
      <c r="H75" s="4">
        <f>ROUND(SUM(H71:H74),5)</f>
        <v>18500</v>
      </c>
      <c r="I75" s="5"/>
      <c r="J75" s="4">
        <f>ROUND(SUM(J71:J74),5)</f>
        <v>20000</v>
      </c>
      <c r="K75" s="5"/>
      <c r="L75" s="4">
        <f>ROUND(SUM(L71:L74),5)</f>
        <v>21000</v>
      </c>
      <c r="N75" s="4">
        <f>ROUND(SUM(N71:N74),5)</f>
        <v>22050</v>
      </c>
      <c r="P75" s="4">
        <f>ROUND(SUM(P71:P74),5)</f>
        <v>23152.5</v>
      </c>
      <c r="R75" s="4">
        <f>ROUND(SUM(R71:R74),5)</f>
        <v>24310.125</v>
      </c>
    </row>
    <row r="76" spans="1:18" x14ac:dyDescent="0.25">
      <c r="A76" s="1"/>
      <c r="B76" s="1"/>
      <c r="C76" s="1"/>
      <c r="D76" s="1"/>
      <c r="E76" s="1" t="s">
        <v>66</v>
      </c>
      <c r="F76" s="1"/>
      <c r="G76" s="1"/>
      <c r="H76" s="4">
        <v>104.19</v>
      </c>
      <c r="I76" s="5"/>
      <c r="J76" s="4">
        <f>H76*1.05</f>
        <v>109.3995</v>
      </c>
      <c r="K76" s="5"/>
      <c r="L76" s="4">
        <f>J76*1.05</f>
        <v>114.86947500000001</v>
      </c>
      <c r="N76" s="4">
        <f>L76*1.05</f>
        <v>120.61294875000002</v>
      </c>
      <c r="P76" s="4">
        <f>N76*1.05</f>
        <v>126.64359618750002</v>
      </c>
      <c r="R76" s="4">
        <f>P76*1.05</f>
        <v>132.97577599687503</v>
      </c>
    </row>
    <row r="77" spans="1:18" x14ac:dyDescent="0.25">
      <c r="A77" s="1"/>
      <c r="B77" s="1"/>
      <c r="C77" s="1"/>
      <c r="D77" s="1"/>
      <c r="E77" s="1" t="s">
        <v>67</v>
      </c>
      <c r="F77" s="1"/>
      <c r="G77" s="1"/>
      <c r="H77" s="4"/>
      <c r="I77" s="5"/>
      <c r="J77" s="4"/>
      <c r="K77" s="5"/>
      <c r="L77" s="4"/>
      <c r="N77" s="4"/>
      <c r="P77" s="4"/>
      <c r="R77" s="4"/>
    </row>
    <row r="78" spans="1:18" x14ac:dyDescent="0.25">
      <c r="A78" s="1"/>
      <c r="B78" s="1"/>
      <c r="C78" s="1"/>
      <c r="D78" s="1"/>
      <c r="E78" s="1"/>
      <c r="F78" s="1" t="s">
        <v>68</v>
      </c>
      <c r="G78" s="1"/>
      <c r="H78" s="4"/>
      <c r="I78" s="5"/>
      <c r="J78" s="4"/>
      <c r="K78" s="5"/>
      <c r="L78" s="4"/>
      <c r="N78" s="4"/>
      <c r="P78" s="4"/>
      <c r="R78" s="4"/>
    </row>
    <row r="79" spans="1:18" x14ac:dyDescent="0.25">
      <c r="A79" s="1"/>
      <c r="B79" s="1"/>
      <c r="C79" s="1"/>
      <c r="D79" s="1"/>
      <c r="E79" s="1"/>
      <c r="F79" s="1"/>
      <c r="G79" s="1" t="s">
        <v>69</v>
      </c>
      <c r="H79" s="4">
        <v>0</v>
      </c>
      <c r="I79" s="5"/>
      <c r="J79" s="4">
        <v>0</v>
      </c>
      <c r="K79" s="5"/>
      <c r="L79" s="4">
        <v>0</v>
      </c>
      <c r="N79" s="4">
        <v>0</v>
      </c>
      <c r="P79" s="4">
        <v>0</v>
      </c>
      <c r="R79" s="4">
        <v>0</v>
      </c>
    </row>
    <row r="80" spans="1:18" x14ac:dyDescent="0.25">
      <c r="A80" s="1"/>
      <c r="B80" s="1"/>
      <c r="C80" s="1"/>
      <c r="D80" s="1"/>
      <c r="E80" s="1"/>
      <c r="F80" s="1"/>
      <c r="G80" s="1" t="s">
        <v>70</v>
      </c>
      <c r="H80" s="4">
        <v>472.5</v>
      </c>
      <c r="I80" s="5"/>
      <c r="J80" s="4">
        <v>0</v>
      </c>
      <c r="K80" s="5"/>
      <c r="L80" s="4">
        <v>0</v>
      </c>
      <c r="N80" s="4">
        <v>0</v>
      </c>
      <c r="P80" s="4">
        <v>0</v>
      </c>
      <c r="R80" s="4">
        <v>0</v>
      </c>
    </row>
    <row r="81" spans="1:18" ht="15.75" thickBot="1" x14ac:dyDescent="0.3">
      <c r="A81" s="1"/>
      <c r="B81" s="1"/>
      <c r="C81" s="1"/>
      <c r="D81" s="1"/>
      <c r="E81" s="1"/>
      <c r="F81" s="1"/>
      <c r="G81" s="1" t="s">
        <v>71</v>
      </c>
      <c r="H81" s="6">
        <v>262.5</v>
      </c>
      <c r="I81" s="5"/>
      <c r="J81" s="6">
        <v>0</v>
      </c>
      <c r="K81" s="5"/>
      <c r="L81" s="6">
        <v>0</v>
      </c>
      <c r="N81" s="6">
        <v>0</v>
      </c>
      <c r="P81" s="6">
        <v>0</v>
      </c>
      <c r="R81" s="6">
        <v>0</v>
      </c>
    </row>
    <row r="82" spans="1:18" x14ac:dyDescent="0.25">
      <c r="A82" s="1"/>
      <c r="B82" s="1"/>
      <c r="C82" s="1"/>
      <c r="D82" s="1"/>
      <c r="E82" s="1"/>
      <c r="F82" s="1" t="s">
        <v>72</v>
      </c>
      <c r="G82" s="1"/>
      <c r="H82" s="4">
        <f>ROUND(SUM(H78:H81),5)</f>
        <v>735</v>
      </c>
      <c r="I82" s="5"/>
      <c r="J82" s="4">
        <f>ROUND(SUM(J78:J81),5)</f>
        <v>0</v>
      </c>
      <c r="K82" s="5"/>
      <c r="L82" s="4">
        <f>ROUND(SUM(L78:L81),5)</f>
        <v>0</v>
      </c>
      <c r="N82" s="4">
        <f>ROUND(SUM(N78:N81),5)</f>
        <v>0</v>
      </c>
      <c r="P82" s="4">
        <f>ROUND(SUM(P78:P81),5)</f>
        <v>0</v>
      </c>
      <c r="R82" s="4">
        <f>ROUND(SUM(R78:R81),5)</f>
        <v>0</v>
      </c>
    </row>
    <row r="83" spans="1:18" x14ac:dyDescent="0.25">
      <c r="A83" s="1"/>
      <c r="B83" s="1"/>
      <c r="C83" s="1"/>
      <c r="D83" s="1"/>
      <c r="E83" s="1"/>
      <c r="F83" s="1" t="s">
        <v>73</v>
      </c>
      <c r="G83" s="1"/>
      <c r="H83" s="4">
        <v>475.4</v>
      </c>
      <c r="I83" s="5"/>
      <c r="J83" s="4">
        <f>H83*1.05</f>
        <v>499.17</v>
      </c>
      <c r="K83" s="5"/>
      <c r="L83" s="4">
        <f>J83*1.05</f>
        <v>524.12850000000003</v>
      </c>
      <c r="N83" s="4">
        <f>L83*1.05</f>
        <v>550.33492500000011</v>
      </c>
      <c r="P83" s="4">
        <f>N83*1.05</f>
        <v>577.85167125000009</v>
      </c>
      <c r="R83" s="4">
        <f>P83*1.05</f>
        <v>606.74425481250012</v>
      </c>
    </row>
    <row r="84" spans="1:18" ht="15.75" thickBot="1" x14ac:dyDescent="0.3">
      <c r="A84" s="1"/>
      <c r="B84" s="1"/>
      <c r="C84" s="1"/>
      <c r="D84" s="1"/>
      <c r="E84" s="1"/>
      <c r="F84" s="1" t="s">
        <v>74</v>
      </c>
      <c r="G84" s="1"/>
      <c r="H84" s="6">
        <v>483</v>
      </c>
      <c r="I84" s="5"/>
      <c r="J84" s="6">
        <v>0</v>
      </c>
      <c r="K84" s="5"/>
      <c r="L84" s="6">
        <v>0</v>
      </c>
      <c r="N84" s="6">
        <v>0</v>
      </c>
      <c r="P84" s="6">
        <v>0</v>
      </c>
      <c r="R84" s="6">
        <v>0</v>
      </c>
    </row>
    <row r="85" spans="1:18" x14ac:dyDescent="0.25">
      <c r="A85" s="1"/>
      <c r="B85" s="1"/>
      <c r="C85" s="1"/>
      <c r="D85" s="1"/>
      <c r="E85" s="1" t="s">
        <v>75</v>
      </c>
      <c r="F85" s="1"/>
      <c r="G85" s="1"/>
      <c r="H85" s="4">
        <f>ROUND(H77+SUM(H82:H84),5)</f>
        <v>1693.4</v>
      </c>
      <c r="I85" s="5"/>
      <c r="J85" s="4">
        <f>ROUND(J77+SUM(J82:J84),5)</f>
        <v>499.17</v>
      </c>
      <c r="K85" s="5"/>
      <c r="L85" s="4">
        <f>ROUND(L77+SUM(L82:L84),5)</f>
        <v>524.12850000000003</v>
      </c>
      <c r="N85" s="4">
        <f>ROUND(N77+SUM(N82:N84),5)</f>
        <v>550.33492999999999</v>
      </c>
      <c r="P85" s="4">
        <f>ROUND(P77+SUM(P82:P84),5)</f>
        <v>577.85167000000001</v>
      </c>
      <c r="R85" s="4">
        <f>ROUND(R77+SUM(R82:R84),5)</f>
        <v>606.74424999999997</v>
      </c>
    </row>
    <row r="86" spans="1:18" x14ac:dyDescent="0.25">
      <c r="A86" s="1"/>
      <c r="B86" s="1"/>
      <c r="C86" s="1"/>
      <c r="D86" s="1"/>
      <c r="E86" s="1" t="s">
        <v>76</v>
      </c>
      <c r="F86" s="1"/>
      <c r="G86" s="1"/>
      <c r="H86" s="4"/>
      <c r="I86" s="5"/>
      <c r="J86" s="4"/>
      <c r="K86" s="5"/>
      <c r="L86" s="4"/>
      <c r="N86" s="4"/>
      <c r="P86" s="4"/>
      <c r="R86" s="4"/>
    </row>
    <row r="87" spans="1:18" x14ac:dyDescent="0.25">
      <c r="A87" s="1"/>
      <c r="B87" s="1"/>
      <c r="C87" s="1"/>
      <c r="D87" s="1"/>
      <c r="E87" s="1"/>
      <c r="F87" s="1" t="s">
        <v>77</v>
      </c>
      <c r="G87" s="1"/>
      <c r="H87" s="4">
        <v>0</v>
      </c>
      <c r="I87" s="5"/>
      <c r="J87" s="4">
        <v>0</v>
      </c>
      <c r="K87" s="5"/>
      <c r="L87" s="4">
        <v>0</v>
      </c>
      <c r="N87" s="4">
        <v>0</v>
      </c>
      <c r="P87" s="4">
        <v>0</v>
      </c>
      <c r="R87" s="4">
        <v>0</v>
      </c>
    </row>
    <row r="88" spans="1:18" x14ac:dyDescent="0.25">
      <c r="A88" s="1"/>
      <c r="B88" s="1"/>
      <c r="C88" s="1"/>
      <c r="D88" s="1"/>
      <c r="E88" s="1"/>
      <c r="F88" s="1" t="s">
        <v>78</v>
      </c>
      <c r="G88" s="1"/>
      <c r="H88" s="4">
        <v>2525</v>
      </c>
      <c r="I88" s="5"/>
      <c r="J88" s="4">
        <f>H88*1.05</f>
        <v>2651.25</v>
      </c>
      <c r="K88" s="5"/>
      <c r="L88" s="4">
        <f>J88*1.05</f>
        <v>2783.8125</v>
      </c>
      <c r="N88" s="4">
        <f>L88*1.05</f>
        <v>2923.0031250000002</v>
      </c>
      <c r="P88" s="4">
        <f>N88*1.05</f>
        <v>3069.1532812500004</v>
      </c>
      <c r="R88" s="4">
        <f>P88*1.05</f>
        <v>3222.6109453125005</v>
      </c>
    </row>
    <row r="89" spans="1:18" x14ac:dyDescent="0.25">
      <c r="A89" s="1"/>
      <c r="B89" s="1"/>
      <c r="C89" s="1"/>
      <c r="D89" s="1"/>
      <c r="E89" s="1"/>
      <c r="F89" s="1" t="s">
        <v>79</v>
      </c>
      <c r="G89" s="1"/>
      <c r="H89" s="4">
        <v>231.6</v>
      </c>
      <c r="I89" s="5"/>
      <c r="J89" s="4">
        <f>H89*1.05</f>
        <v>243.18</v>
      </c>
      <c r="K89" s="5"/>
      <c r="L89" s="4">
        <f>J89*1.05</f>
        <v>255.33900000000003</v>
      </c>
      <c r="N89" s="4">
        <f>L89*1.05</f>
        <v>268.10595000000006</v>
      </c>
      <c r="P89" s="4">
        <f>N89*1.05</f>
        <v>281.51124750000008</v>
      </c>
      <c r="R89" s="4">
        <f>P89*1.05</f>
        <v>295.58680987500009</v>
      </c>
    </row>
    <row r="90" spans="1:18" ht="15.75" thickBot="1" x14ac:dyDescent="0.3">
      <c r="A90" s="1"/>
      <c r="B90" s="1"/>
      <c r="C90" s="1"/>
      <c r="D90" s="1"/>
      <c r="E90" s="1"/>
      <c r="F90" s="1" t="s">
        <v>80</v>
      </c>
      <c r="G90" s="1"/>
      <c r="H90" s="6">
        <v>0</v>
      </c>
      <c r="I90" s="5"/>
      <c r="J90" s="6">
        <v>0</v>
      </c>
      <c r="K90" s="5"/>
      <c r="L90" s="6">
        <v>0</v>
      </c>
      <c r="N90" s="6">
        <v>0</v>
      </c>
      <c r="P90" s="6">
        <v>0</v>
      </c>
      <c r="R90" s="6">
        <v>0</v>
      </c>
    </row>
    <row r="91" spans="1:18" x14ac:dyDescent="0.25">
      <c r="A91" s="1"/>
      <c r="B91" s="1"/>
      <c r="C91" s="1"/>
      <c r="D91" s="1"/>
      <c r="E91" s="1" t="s">
        <v>81</v>
      </c>
      <c r="F91" s="1"/>
      <c r="G91" s="1"/>
      <c r="H91" s="4">
        <f>ROUND(SUM(H86:H90),5)</f>
        <v>2756.6</v>
      </c>
      <c r="I91" s="5"/>
      <c r="J91" s="4">
        <f>ROUND(SUM(J86:J90),5)</f>
        <v>2894.43</v>
      </c>
      <c r="K91" s="5"/>
      <c r="L91" s="4">
        <f>ROUND(SUM(L86:L90),5)</f>
        <v>3039.1514999999999</v>
      </c>
      <c r="N91" s="4">
        <f>ROUND(SUM(N86:N90),5)</f>
        <v>3191.1090800000002</v>
      </c>
      <c r="P91" s="4">
        <f>ROUND(SUM(P86:P90),5)</f>
        <v>3350.66453</v>
      </c>
      <c r="R91" s="4">
        <f>ROUND(SUM(R86:R90),5)</f>
        <v>3518.19776</v>
      </c>
    </row>
    <row r="92" spans="1:18" x14ac:dyDescent="0.25">
      <c r="A92" s="1"/>
      <c r="B92" s="1"/>
      <c r="C92" s="1"/>
      <c r="D92" s="1"/>
      <c r="E92" s="1" t="s">
        <v>82</v>
      </c>
      <c r="F92" s="1"/>
      <c r="G92" s="1"/>
      <c r="H92" s="4">
        <v>0</v>
      </c>
      <c r="I92" s="5"/>
      <c r="J92" s="4">
        <v>0</v>
      </c>
      <c r="K92" s="5"/>
      <c r="L92" s="4">
        <v>0</v>
      </c>
      <c r="N92" s="4">
        <v>0</v>
      </c>
      <c r="P92" s="4">
        <v>0</v>
      </c>
      <c r="R92" s="4">
        <v>0</v>
      </c>
    </row>
    <row r="93" spans="1:18" x14ac:dyDescent="0.25">
      <c r="A93" s="1"/>
      <c r="B93" s="1"/>
      <c r="C93" s="1"/>
      <c r="D93" s="1"/>
      <c r="E93" s="1" t="s">
        <v>83</v>
      </c>
      <c r="F93" s="1"/>
      <c r="G93" s="1"/>
      <c r="H93" s="4"/>
      <c r="I93" s="5"/>
      <c r="J93" s="4"/>
      <c r="K93" s="5"/>
      <c r="L93" s="4"/>
      <c r="N93" s="4"/>
      <c r="P93" s="4"/>
      <c r="R93" s="4"/>
    </row>
    <row r="94" spans="1:18" x14ac:dyDescent="0.25">
      <c r="A94" s="1"/>
      <c r="B94" s="1"/>
      <c r="C94" s="1"/>
      <c r="D94" s="1"/>
      <c r="E94" s="1"/>
      <c r="F94" s="1" t="s">
        <v>84</v>
      </c>
      <c r="G94" s="1"/>
      <c r="H94" s="4">
        <v>4053.91</v>
      </c>
      <c r="I94" s="5"/>
      <c r="J94" s="4">
        <f>H94*1.05</f>
        <v>4256.6054999999997</v>
      </c>
      <c r="K94" s="5"/>
      <c r="L94" s="4">
        <f>J94*1.05</f>
        <v>4469.4357749999999</v>
      </c>
      <c r="N94" s="4">
        <f>L94*1.05</f>
        <v>4692.90756375</v>
      </c>
      <c r="P94" s="4">
        <f>N94*1.05</f>
        <v>4927.5529419374998</v>
      </c>
      <c r="R94" s="4">
        <f>P94*1.05</f>
        <v>5173.9305890343749</v>
      </c>
    </row>
    <row r="95" spans="1:18" x14ac:dyDescent="0.25">
      <c r="A95" s="1"/>
      <c r="B95" s="1"/>
      <c r="C95" s="1"/>
      <c r="D95" s="1"/>
      <c r="E95" s="1"/>
      <c r="F95" s="1" t="s">
        <v>85</v>
      </c>
      <c r="G95" s="1"/>
      <c r="H95" s="4"/>
      <c r="I95" s="5"/>
      <c r="J95" s="4"/>
      <c r="K95" s="5"/>
      <c r="L95" s="4"/>
      <c r="N95" s="4"/>
      <c r="P95" s="4"/>
      <c r="R95" s="4"/>
    </row>
    <row r="96" spans="1:18" x14ac:dyDescent="0.25">
      <c r="A96" s="1"/>
      <c r="B96" s="1"/>
      <c r="C96" s="1"/>
      <c r="D96" s="1"/>
      <c r="E96" s="1"/>
      <c r="F96" s="1"/>
      <c r="G96" s="1" t="s">
        <v>86</v>
      </c>
      <c r="H96" s="4">
        <v>3678</v>
      </c>
      <c r="I96" s="5"/>
      <c r="J96" s="4">
        <f>H96*1.05</f>
        <v>3861.9</v>
      </c>
      <c r="K96" s="5"/>
      <c r="L96" s="4">
        <f>J96*1.05</f>
        <v>4054.9950000000003</v>
      </c>
      <c r="N96" s="4">
        <f>L96*1.05</f>
        <v>4257.7447500000007</v>
      </c>
      <c r="P96" s="4">
        <f>N96*1.05</f>
        <v>4470.6319875000008</v>
      </c>
      <c r="R96" s="4">
        <f>P96*1.05</f>
        <v>4694.1635868750009</v>
      </c>
    </row>
    <row r="97" spans="1:18" x14ac:dyDescent="0.25">
      <c r="A97" s="1"/>
      <c r="B97" s="1"/>
      <c r="C97" s="1"/>
      <c r="D97" s="1"/>
      <c r="E97" s="1"/>
      <c r="F97" s="1"/>
      <c r="G97" s="1" t="s">
        <v>87</v>
      </c>
      <c r="H97" s="4">
        <v>1427.12</v>
      </c>
      <c r="I97" s="5"/>
      <c r="J97" s="4">
        <f>H97*1.05</f>
        <v>1498.4759999999999</v>
      </c>
      <c r="K97" s="5"/>
      <c r="L97" s="4">
        <f>J97*1.05</f>
        <v>1573.3997999999999</v>
      </c>
      <c r="N97" s="4">
        <f>L97*1.05</f>
        <v>1652.06979</v>
      </c>
      <c r="P97" s="4">
        <f>N97*1.05</f>
        <v>1734.6732795</v>
      </c>
      <c r="R97" s="4">
        <f>P97*1.05</f>
        <v>1821.4069434750002</v>
      </c>
    </row>
    <row r="98" spans="1:18" x14ac:dyDescent="0.25">
      <c r="A98" s="1"/>
      <c r="B98" s="1"/>
      <c r="C98" s="1"/>
      <c r="D98" s="1"/>
      <c r="E98" s="1"/>
      <c r="F98" s="1"/>
      <c r="G98" s="1" t="s">
        <v>88</v>
      </c>
      <c r="H98" s="4">
        <v>6612.47</v>
      </c>
      <c r="I98" s="5"/>
      <c r="J98" s="4">
        <f>H98*1.05</f>
        <v>6943.0935000000009</v>
      </c>
      <c r="K98" s="5"/>
      <c r="L98" s="4">
        <f>J98*1.05</f>
        <v>7290.2481750000015</v>
      </c>
      <c r="N98" s="4">
        <f>L98*1.05</f>
        <v>7654.7605837500023</v>
      </c>
      <c r="P98" s="4">
        <f>N98*1.05</f>
        <v>8037.4986129375029</v>
      </c>
      <c r="R98" s="4">
        <f>P98*1.05</f>
        <v>8439.3735435843791</v>
      </c>
    </row>
    <row r="99" spans="1:18" x14ac:dyDescent="0.25">
      <c r="A99" s="1"/>
      <c r="B99" s="1"/>
      <c r="C99" s="1"/>
      <c r="D99" s="1"/>
      <c r="E99" s="1"/>
      <c r="F99" s="1"/>
      <c r="G99" s="1" t="s">
        <v>89</v>
      </c>
      <c r="H99" s="4">
        <v>2396.94</v>
      </c>
      <c r="I99" s="5"/>
      <c r="J99" s="4">
        <f>H99*1.05</f>
        <v>2516.7870000000003</v>
      </c>
      <c r="K99" s="5"/>
      <c r="L99" s="4">
        <f>J99*1.05</f>
        <v>2642.6263500000005</v>
      </c>
      <c r="N99" s="4">
        <f>L99*1.05</f>
        <v>2774.7576675000005</v>
      </c>
      <c r="P99" s="4">
        <f>N99*1.05</f>
        <v>2913.4955508750008</v>
      </c>
      <c r="R99" s="4">
        <f>P99*1.05</f>
        <v>3059.1703284187511</v>
      </c>
    </row>
    <row r="100" spans="1:18" ht="15.75" thickBot="1" x14ac:dyDescent="0.3">
      <c r="A100" s="1"/>
      <c r="B100" s="1"/>
      <c r="C100" s="1"/>
      <c r="D100" s="1"/>
      <c r="E100" s="1"/>
      <c r="F100" s="1"/>
      <c r="G100" s="1" t="s">
        <v>90</v>
      </c>
      <c r="H100" s="6">
        <v>0</v>
      </c>
      <c r="I100" s="5"/>
      <c r="J100" s="6">
        <v>0</v>
      </c>
      <c r="K100" s="5"/>
      <c r="L100" s="6">
        <v>0</v>
      </c>
      <c r="N100" s="6">
        <v>0</v>
      </c>
      <c r="P100" s="6">
        <v>0</v>
      </c>
      <c r="R100" s="6">
        <v>0</v>
      </c>
    </row>
    <row r="101" spans="1:18" x14ac:dyDescent="0.25">
      <c r="A101" s="1"/>
      <c r="B101" s="1"/>
      <c r="C101" s="1"/>
      <c r="D101" s="1"/>
      <c r="E101" s="1"/>
      <c r="F101" s="1" t="s">
        <v>91</v>
      </c>
      <c r="G101" s="1"/>
      <c r="H101" s="4">
        <f>ROUND(SUM(H95:H100),5)</f>
        <v>14114.53</v>
      </c>
      <c r="I101" s="5"/>
      <c r="J101" s="4">
        <f>ROUND(SUM(J95:J100),5)</f>
        <v>14820.2565</v>
      </c>
      <c r="K101" s="5"/>
      <c r="L101" s="4">
        <f>ROUND(SUM(L95:L100),5)</f>
        <v>15561.269329999999</v>
      </c>
      <c r="N101" s="4">
        <f>ROUND(SUM(N95:N100),5)</f>
        <v>16339.33279</v>
      </c>
      <c r="P101" s="4">
        <f>ROUND(SUM(P95:P100),5)</f>
        <v>17156.299429999999</v>
      </c>
      <c r="R101" s="4">
        <f>ROUND(SUM(R95:R100),5)</f>
        <v>18014.114399999999</v>
      </c>
    </row>
    <row r="102" spans="1:18" x14ac:dyDescent="0.25">
      <c r="A102" s="1"/>
      <c r="B102" s="1"/>
      <c r="C102" s="1"/>
      <c r="D102" s="1"/>
      <c r="E102" s="1"/>
      <c r="F102" s="1" t="s">
        <v>92</v>
      </c>
      <c r="G102" s="1"/>
      <c r="H102" s="4">
        <v>0</v>
      </c>
      <c r="I102" s="5"/>
      <c r="J102" s="4">
        <v>0</v>
      </c>
      <c r="K102" s="5"/>
      <c r="L102" s="4">
        <v>0</v>
      </c>
      <c r="N102" s="4">
        <v>0</v>
      </c>
      <c r="P102" s="4">
        <v>0</v>
      </c>
      <c r="R102" s="4">
        <v>0</v>
      </c>
    </row>
    <row r="103" spans="1:18" x14ac:dyDescent="0.25">
      <c r="A103" s="1"/>
      <c r="B103" s="1"/>
      <c r="C103" s="1"/>
      <c r="D103" s="1"/>
      <c r="E103" s="1"/>
      <c r="F103" s="1" t="s">
        <v>93</v>
      </c>
      <c r="G103" s="1"/>
      <c r="H103" s="4">
        <v>0</v>
      </c>
      <c r="I103" s="5"/>
      <c r="J103" s="4">
        <v>2.7</v>
      </c>
      <c r="K103" s="5"/>
      <c r="L103" s="4">
        <v>2.7</v>
      </c>
      <c r="N103" s="4">
        <v>2.7</v>
      </c>
      <c r="P103" s="4">
        <v>2.7</v>
      </c>
      <c r="R103" s="4">
        <v>2.7</v>
      </c>
    </row>
    <row r="104" spans="1:18" x14ac:dyDescent="0.25">
      <c r="A104" s="1"/>
      <c r="B104" s="1"/>
      <c r="C104" s="1"/>
      <c r="D104" s="1"/>
      <c r="E104" s="1"/>
      <c r="F104" s="1" t="s">
        <v>94</v>
      </c>
      <c r="G104" s="1"/>
      <c r="H104" s="4">
        <v>0</v>
      </c>
      <c r="I104" s="5"/>
      <c r="J104" s="4">
        <v>0</v>
      </c>
      <c r="K104" s="5"/>
      <c r="L104" s="4">
        <v>0</v>
      </c>
      <c r="N104" s="4">
        <v>0</v>
      </c>
      <c r="P104" s="4">
        <v>0</v>
      </c>
      <c r="R104" s="4">
        <v>0</v>
      </c>
    </row>
    <row r="105" spans="1:18" x14ac:dyDescent="0.25">
      <c r="A105" s="1"/>
      <c r="B105" s="1"/>
      <c r="C105" s="1"/>
      <c r="D105" s="1"/>
      <c r="E105" s="1"/>
      <c r="F105" s="1" t="s">
        <v>95</v>
      </c>
      <c r="G105" s="1"/>
      <c r="H105" s="4">
        <v>504.45</v>
      </c>
      <c r="I105" s="5"/>
      <c r="J105" s="4">
        <f>H105*1.05</f>
        <v>529.67250000000001</v>
      </c>
      <c r="K105" s="5"/>
      <c r="L105" s="4">
        <f>J105*1.05</f>
        <v>556.15612500000009</v>
      </c>
      <c r="N105" s="4">
        <f>L105*1.05</f>
        <v>583.96393125000009</v>
      </c>
      <c r="P105" s="4">
        <f>N105*1.05</f>
        <v>613.1621278125001</v>
      </c>
      <c r="R105" s="4">
        <f>P105*1.05</f>
        <v>643.8202342031251</v>
      </c>
    </row>
    <row r="106" spans="1:18" x14ac:dyDescent="0.25">
      <c r="A106" s="1"/>
      <c r="B106" s="1"/>
      <c r="C106" s="1"/>
      <c r="D106" s="1"/>
      <c r="E106" s="1"/>
      <c r="F106" s="1" t="s">
        <v>96</v>
      </c>
      <c r="G106" s="1"/>
      <c r="H106" s="4">
        <v>13964</v>
      </c>
      <c r="I106" s="5"/>
      <c r="J106" s="4">
        <f>H106*1.05</f>
        <v>14662.2</v>
      </c>
      <c r="K106" s="5"/>
      <c r="L106" s="4">
        <f>J106*1.05</f>
        <v>15395.310000000001</v>
      </c>
      <c r="N106" s="4">
        <f>L106*1.05</f>
        <v>16165.075500000003</v>
      </c>
      <c r="P106" s="4">
        <f>N106*1.05</f>
        <v>16973.329275000004</v>
      </c>
      <c r="R106" s="4">
        <f>P106*1.05</f>
        <v>17821.995738750004</v>
      </c>
    </row>
    <row r="107" spans="1:18" x14ac:dyDescent="0.25">
      <c r="A107" s="1"/>
      <c r="B107" s="1"/>
      <c r="C107" s="1"/>
      <c r="D107" s="1"/>
      <c r="E107" s="1"/>
      <c r="F107" s="1" t="s">
        <v>97</v>
      </c>
      <c r="G107" s="1"/>
      <c r="H107" s="4">
        <v>6058.42</v>
      </c>
      <c r="I107" s="5"/>
      <c r="J107" s="4">
        <f>H107*1.05</f>
        <v>6361.3410000000003</v>
      </c>
      <c r="K107" s="5"/>
      <c r="L107" s="4">
        <f>J107*1.05</f>
        <v>6679.4080500000009</v>
      </c>
      <c r="N107" s="4">
        <f>L107*1.05</f>
        <v>7013.378452500001</v>
      </c>
      <c r="P107" s="4">
        <f>N107*1.05</f>
        <v>7364.0473751250011</v>
      </c>
      <c r="R107" s="4">
        <f>P107*1.05</f>
        <v>7732.2497438812516</v>
      </c>
    </row>
    <row r="108" spans="1:18" x14ac:dyDescent="0.25">
      <c r="A108" s="1"/>
      <c r="B108" s="1"/>
      <c r="C108" s="1"/>
      <c r="D108" s="1"/>
      <c r="E108" s="1"/>
      <c r="F108" s="1" t="s">
        <v>98</v>
      </c>
      <c r="G108" s="1"/>
      <c r="H108" s="4">
        <v>0</v>
      </c>
      <c r="I108" s="5"/>
      <c r="J108" s="4">
        <v>0</v>
      </c>
      <c r="K108" s="5"/>
      <c r="L108" s="4">
        <v>0</v>
      </c>
      <c r="N108" s="4">
        <v>0</v>
      </c>
      <c r="P108" s="4">
        <v>0</v>
      </c>
      <c r="R108" s="4">
        <v>0</v>
      </c>
    </row>
    <row r="109" spans="1:18" ht="15.75" thickBot="1" x14ac:dyDescent="0.3">
      <c r="A109" s="1"/>
      <c r="B109" s="1"/>
      <c r="C109" s="1"/>
      <c r="D109" s="1"/>
      <c r="E109" s="1"/>
      <c r="F109" s="1" t="s">
        <v>99</v>
      </c>
      <c r="G109" s="1"/>
      <c r="H109" s="6">
        <v>0</v>
      </c>
      <c r="I109" s="5"/>
      <c r="J109" s="6">
        <v>0</v>
      </c>
      <c r="K109" s="5"/>
      <c r="L109" s="6">
        <v>0</v>
      </c>
      <c r="N109" s="6">
        <v>0</v>
      </c>
      <c r="P109" s="6">
        <v>0</v>
      </c>
      <c r="R109" s="6">
        <v>0</v>
      </c>
    </row>
    <row r="110" spans="1:18" x14ac:dyDescent="0.25">
      <c r="A110" s="1"/>
      <c r="B110" s="1"/>
      <c r="C110" s="1"/>
      <c r="D110" s="1"/>
      <c r="E110" s="1" t="s">
        <v>100</v>
      </c>
      <c r="F110" s="1"/>
      <c r="G110" s="1"/>
      <c r="H110" s="4">
        <f>ROUND(SUM(H93:H94)+SUM(H101:H109),5)</f>
        <v>38695.31</v>
      </c>
      <c r="I110" s="5"/>
      <c r="J110" s="4">
        <f>ROUND(SUM(J93:J94)+SUM(J101:J109),5)</f>
        <v>40632.775500000003</v>
      </c>
      <c r="K110" s="5"/>
      <c r="L110" s="4">
        <f>ROUND(SUM(L93:L94)+SUM(L101:L109),5)</f>
        <v>42664.279280000002</v>
      </c>
      <c r="N110" s="4">
        <f>ROUND(SUM(N93:N94)+SUM(N101:N109),5)</f>
        <v>44797.358240000001</v>
      </c>
      <c r="P110" s="4">
        <f>ROUND(SUM(P93:P94)+SUM(P101:P109),5)</f>
        <v>47037.09115</v>
      </c>
      <c r="R110" s="4">
        <f>ROUND(SUM(R93:R94)+SUM(R101:R109),5)</f>
        <v>49388.810709999998</v>
      </c>
    </row>
    <row r="111" spans="1:18" x14ac:dyDescent="0.25">
      <c r="A111" s="1"/>
      <c r="B111" s="1"/>
      <c r="C111" s="1"/>
      <c r="D111" s="1"/>
      <c r="E111" s="1" t="s">
        <v>101</v>
      </c>
      <c r="F111" s="1"/>
      <c r="G111" s="1"/>
      <c r="H111" s="4">
        <v>0</v>
      </c>
      <c r="I111" s="5"/>
      <c r="J111" s="4">
        <v>0</v>
      </c>
      <c r="K111" s="5"/>
      <c r="L111" s="4">
        <v>0</v>
      </c>
      <c r="N111" s="4">
        <v>0</v>
      </c>
      <c r="P111" s="4">
        <v>0</v>
      </c>
      <c r="R111" s="4">
        <v>0</v>
      </c>
    </row>
    <row r="112" spans="1:18" x14ac:dyDescent="0.25">
      <c r="A112" s="24"/>
      <c r="B112" s="24"/>
      <c r="C112" s="24"/>
      <c r="D112" s="24"/>
      <c r="E112" s="24" t="s">
        <v>102</v>
      </c>
      <c r="F112" s="24"/>
      <c r="G112" s="24"/>
      <c r="H112" s="25">
        <v>0</v>
      </c>
      <c r="I112" s="26"/>
      <c r="J112" s="25">
        <v>0</v>
      </c>
      <c r="K112" s="26"/>
      <c r="L112" s="25">
        <v>0</v>
      </c>
      <c r="M112" s="27"/>
      <c r="N112" s="25">
        <v>0</v>
      </c>
      <c r="O112" s="27"/>
      <c r="P112" s="25">
        <v>0</v>
      </c>
      <c r="Q112" s="27"/>
      <c r="R112" s="25">
        <v>0</v>
      </c>
    </row>
    <row r="113" spans="1:18" x14ac:dyDescent="0.25">
      <c r="A113" s="1"/>
      <c r="B113" s="1"/>
      <c r="C113" s="1"/>
      <c r="D113" s="1"/>
      <c r="E113" s="1" t="s">
        <v>103</v>
      </c>
      <c r="F113" s="1"/>
      <c r="G113" s="1"/>
      <c r="H113" s="4">
        <v>0</v>
      </c>
      <c r="I113" s="5"/>
      <c r="J113" s="4">
        <v>0</v>
      </c>
      <c r="K113" s="5"/>
      <c r="L113" s="4">
        <v>0</v>
      </c>
      <c r="N113" s="4">
        <v>0</v>
      </c>
      <c r="P113" s="4">
        <v>0</v>
      </c>
      <c r="R113" s="4">
        <v>0</v>
      </c>
    </row>
    <row r="114" spans="1:18" x14ac:dyDescent="0.25">
      <c r="A114" s="1"/>
      <c r="B114" s="1"/>
      <c r="C114" s="1"/>
      <c r="D114" s="1"/>
      <c r="E114" s="1" t="s">
        <v>104</v>
      </c>
      <c r="F114" s="1"/>
      <c r="G114" s="1"/>
      <c r="H114" s="4">
        <v>76.86</v>
      </c>
      <c r="I114" s="5"/>
      <c r="J114" s="4">
        <v>0</v>
      </c>
      <c r="K114" s="5"/>
      <c r="L114" s="4">
        <v>0</v>
      </c>
      <c r="N114" s="4">
        <v>0</v>
      </c>
      <c r="P114" s="4">
        <v>0</v>
      </c>
      <c r="R114" s="4">
        <v>0</v>
      </c>
    </row>
    <row r="115" spans="1:18" x14ac:dyDescent="0.25">
      <c r="A115" s="1"/>
      <c r="B115" s="1"/>
      <c r="C115" s="1"/>
      <c r="D115" s="1"/>
      <c r="E115" s="1" t="s">
        <v>105</v>
      </c>
      <c r="F115" s="1"/>
      <c r="G115" s="1"/>
      <c r="H115" s="4"/>
      <c r="I115" s="5"/>
      <c r="J115" s="4"/>
      <c r="K115" s="5"/>
      <c r="L115" s="4"/>
      <c r="N115" s="4"/>
      <c r="P115" s="4"/>
      <c r="R115" s="4"/>
    </row>
    <row r="116" spans="1:18" x14ac:dyDescent="0.25">
      <c r="A116" s="1"/>
      <c r="B116" s="1"/>
      <c r="C116" s="1"/>
      <c r="D116" s="1"/>
      <c r="E116" s="1"/>
      <c r="F116" s="1" t="s">
        <v>106</v>
      </c>
      <c r="G116" s="1"/>
      <c r="H116" s="4">
        <v>0</v>
      </c>
      <c r="I116" s="5"/>
      <c r="J116" s="4">
        <v>0</v>
      </c>
      <c r="K116" s="5"/>
      <c r="L116" s="4">
        <v>0</v>
      </c>
      <c r="N116" s="4">
        <v>0</v>
      </c>
      <c r="P116" s="4">
        <v>0</v>
      </c>
      <c r="R116" s="4">
        <v>0</v>
      </c>
    </row>
    <row r="117" spans="1:18" x14ac:dyDescent="0.25">
      <c r="A117" s="1"/>
      <c r="B117" s="1"/>
      <c r="C117" s="1"/>
      <c r="D117" s="1"/>
      <c r="E117" s="1"/>
      <c r="F117" s="1" t="s">
        <v>107</v>
      </c>
      <c r="G117" s="1"/>
      <c r="H117" s="4">
        <v>0</v>
      </c>
      <c r="I117" s="5"/>
      <c r="J117" s="4">
        <v>0</v>
      </c>
      <c r="K117" s="5"/>
      <c r="L117" s="4">
        <v>0</v>
      </c>
      <c r="N117" s="4">
        <v>0</v>
      </c>
      <c r="P117" s="4">
        <v>0</v>
      </c>
      <c r="R117" s="4">
        <v>0</v>
      </c>
    </row>
    <row r="118" spans="1:18" x14ac:dyDescent="0.25">
      <c r="A118" s="1"/>
      <c r="B118" s="1"/>
      <c r="C118" s="1"/>
      <c r="D118" s="1"/>
      <c r="E118" s="1"/>
      <c r="F118" s="1" t="s">
        <v>108</v>
      </c>
      <c r="G118" s="1"/>
      <c r="H118" s="4">
        <v>0</v>
      </c>
      <c r="I118" s="5"/>
      <c r="J118" s="4">
        <v>0</v>
      </c>
      <c r="K118" s="5"/>
      <c r="L118" s="4">
        <v>0</v>
      </c>
      <c r="N118" s="4">
        <v>0</v>
      </c>
      <c r="P118" s="4">
        <v>0</v>
      </c>
      <c r="R118" s="4">
        <v>0</v>
      </c>
    </row>
    <row r="119" spans="1:18" ht="15.75" thickBot="1" x14ac:dyDescent="0.3">
      <c r="A119" s="1"/>
      <c r="B119" s="1"/>
      <c r="C119" s="1"/>
      <c r="D119" s="1"/>
      <c r="E119" s="1"/>
      <c r="F119" s="1" t="s">
        <v>109</v>
      </c>
      <c r="G119" s="1"/>
      <c r="H119" s="6">
        <v>0</v>
      </c>
      <c r="I119" s="5"/>
      <c r="J119" s="6">
        <v>0</v>
      </c>
      <c r="K119" s="5"/>
      <c r="L119" s="6">
        <v>0</v>
      </c>
      <c r="N119" s="6">
        <v>0</v>
      </c>
      <c r="P119" s="6">
        <v>0</v>
      </c>
      <c r="R119" s="6">
        <v>0</v>
      </c>
    </row>
    <row r="120" spans="1:18" x14ac:dyDescent="0.25">
      <c r="A120" s="1"/>
      <c r="B120" s="1"/>
      <c r="C120" s="1"/>
      <c r="D120" s="1"/>
      <c r="E120" s="1" t="s">
        <v>110</v>
      </c>
      <c r="F120" s="1"/>
      <c r="G120" s="1"/>
      <c r="H120" s="4">
        <f>ROUND(SUM(H115:H119),5)</f>
        <v>0</v>
      </c>
      <c r="I120" s="5"/>
      <c r="J120" s="4">
        <f>ROUND(SUM(J115:J119),5)</f>
        <v>0</v>
      </c>
      <c r="K120" s="5"/>
      <c r="L120" s="4">
        <f>ROUND(SUM(L115:L119),5)</f>
        <v>0</v>
      </c>
      <c r="N120" s="4">
        <f>ROUND(SUM(N115:N119),5)</f>
        <v>0</v>
      </c>
      <c r="P120" s="4">
        <f>ROUND(SUM(P115:P119),5)</f>
        <v>0</v>
      </c>
      <c r="R120" s="4">
        <f>ROUND(SUM(R115:R119),5)</f>
        <v>0</v>
      </c>
    </row>
    <row r="121" spans="1:18" ht="15.75" thickBot="1" x14ac:dyDescent="0.3">
      <c r="A121" s="1"/>
      <c r="B121" s="1"/>
      <c r="C121" s="1"/>
      <c r="D121" s="1"/>
      <c r="E121" s="1" t="s">
        <v>111</v>
      </c>
      <c r="F121" s="1"/>
      <c r="G121" s="1"/>
      <c r="H121" s="7">
        <v>0</v>
      </c>
      <c r="I121" s="5"/>
      <c r="J121" s="7">
        <v>0</v>
      </c>
      <c r="K121" s="5"/>
      <c r="L121" s="7">
        <v>0</v>
      </c>
      <c r="N121" s="7">
        <v>0</v>
      </c>
      <c r="P121" s="7">
        <v>0</v>
      </c>
      <c r="R121" s="7">
        <v>0</v>
      </c>
    </row>
    <row r="122" spans="1:18" ht="15.75" thickBot="1" x14ac:dyDescent="0.3">
      <c r="A122" s="1"/>
      <c r="B122" s="1"/>
      <c r="C122" s="1"/>
      <c r="D122" s="1" t="s">
        <v>112</v>
      </c>
      <c r="E122" s="1"/>
      <c r="F122" s="1"/>
      <c r="G122" s="1"/>
      <c r="H122" s="8">
        <f>ROUND(H43+H48+H52+H59+H65+H70+SUM(H75:H76)+H85+SUM(H91:H92)+SUM(H110:H114)+SUM(H120:H121),5)</f>
        <v>84908.77</v>
      </c>
      <c r="I122" s="5"/>
      <c r="J122" s="8">
        <f>ROUND(J43+J48+J52+J59+J65+J70+SUM(J75:J76)+J85+SUM(J91:J92)+SUM(J110:J114)+SUM(J120:J121),5)</f>
        <v>95466.727499999994</v>
      </c>
      <c r="K122" s="5"/>
      <c r="L122" s="8">
        <f>ROUND(L43+L48+L52+L59+L65+L70+SUM(L75:L76)+L85+SUM(L91:L92)+SUM(L110:L114)+SUM(L120:L121),5)</f>
        <v>92028.928889999996</v>
      </c>
      <c r="N122" s="8">
        <f>ROUND(N43+N48+N52+N59+N65+N70+SUM(N75:N76)+N85+SUM(N91:N92)+SUM(N110:N114)+SUM(N120:N121),5)</f>
        <v>96630.240340000004</v>
      </c>
      <c r="P122" s="8">
        <f>ROUND(P43+P48+P52+P59+P65+P70+SUM(P75:P76)+P85+SUM(P91:P92)+SUM(P110:P114)+SUM(P120:P121),5)</f>
        <v>101461.61734</v>
      </c>
      <c r="R122" s="8">
        <f>ROUND(R43+R48+R52+R59+R65+R70+SUM(R75:R76)+R85+SUM(R91:R92)+SUM(R110:R114)+SUM(R120:R121),5)</f>
        <v>106534.56320999999</v>
      </c>
    </row>
    <row r="123" spans="1:18" x14ac:dyDescent="0.25">
      <c r="A123" s="1"/>
      <c r="B123" s="1" t="s">
        <v>113</v>
      </c>
      <c r="C123" s="1"/>
      <c r="D123" s="1"/>
      <c r="E123" s="1"/>
      <c r="F123" s="1"/>
      <c r="G123" s="1"/>
      <c r="H123" s="4">
        <f>ROUND(H10+H42-H122,5)</f>
        <v>-11706.27</v>
      </c>
      <c r="I123" s="5"/>
      <c r="J123" s="4">
        <f>ROUND(J10+J42-J122,5)</f>
        <v>14326.637500000001</v>
      </c>
      <c r="K123" s="5"/>
      <c r="L123" s="4">
        <f>ROUND(L10+L42-L122,5)</f>
        <v>-13810.895640000001</v>
      </c>
      <c r="N123" s="4">
        <f>ROUND(N10+N42-N122,5)</f>
        <v>6012.4445699999997</v>
      </c>
      <c r="P123" s="4">
        <f>ROUND(P10+P42-P122,5)</f>
        <v>-17716.798180000002</v>
      </c>
      <c r="R123" s="4">
        <f>ROUND(R10+R42-R122,5)</f>
        <v>-1632.5030899999999</v>
      </c>
    </row>
    <row r="124" spans="1:18" x14ac:dyDescent="0.25">
      <c r="A124" s="1"/>
      <c r="B124" s="1" t="s">
        <v>114</v>
      </c>
      <c r="C124" s="1"/>
      <c r="D124" s="1"/>
      <c r="E124" s="1"/>
      <c r="F124" s="1"/>
      <c r="G124" s="1"/>
      <c r="H124" s="4"/>
      <c r="I124" s="5"/>
      <c r="J124" s="4"/>
      <c r="K124" s="5"/>
      <c r="L124" s="4"/>
      <c r="N124" s="4"/>
      <c r="P124" s="4"/>
      <c r="R124" s="4"/>
    </row>
    <row r="125" spans="1:18" x14ac:dyDescent="0.25">
      <c r="A125" s="1"/>
      <c r="B125" s="1"/>
      <c r="C125" s="1" t="s">
        <v>115</v>
      </c>
      <c r="D125" s="1"/>
      <c r="E125" s="1"/>
      <c r="F125" s="1"/>
      <c r="G125" s="1"/>
      <c r="H125" s="4"/>
      <c r="I125" s="5"/>
      <c r="J125" s="4"/>
      <c r="K125" s="5"/>
      <c r="L125" s="4"/>
      <c r="N125" s="4"/>
      <c r="P125" s="4"/>
      <c r="R125" s="4"/>
    </row>
    <row r="126" spans="1:18" ht="15.75" thickBot="1" x14ac:dyDescent="0.3">
      <c r="A126" s="1"/>
      <c r="B126" s="1"/>
      <c r="C126" s="1"/>
      <c r="D126" s="1" t="s">
        <v>116</v>
      </c>
      <c r="E126" s="1"/>
      <c r="F126" s="1"/>
      <c r="G126" s="1"/>
      <c r="H126" s="7">
        <v>0</v>
      </c>
      <c r="I126" s="5"/>
      <c r="J126" s="7">
        <v>0</v>
      </c>
      <c r="K126" s="5"/>
      <c r="L126" s="7">
        <v>0</v>
      </c>
      <c r="N126" s="7">
        <v>0</v>
      </c>
      <c r="P126" s="7">
        <v>0</v>
      </c>
      <c r="R126" s="7">
        <v>0</v>
      </c>
    </row>
    <row r="127" spans="1:18" ht="15.75" thickBot="1" x14ac:dyDescent="0.3">
      <c r="A127" s="1"/>
      <c r="B127" s="1"/>
      <c r="C127" s="1" t="s">
        <v>117</v>
      </c>
      <c r="D127" s="1"/>
      <c r="E127" s="1"/>
      <c r="F127" s="1"/>
      <c r="G127" s="1"/>
      <c r="H127" s="9">
        <f>ROUND(SUM(H125:H126),5)</f>
        <v>0</v>
      </c>
      <c r="I127" s="5"/>
      <c r="J127" s="9">
        <f>ROUND(SUM(J125:J126),5)</f>
        <v>0</v>
      </c>
      <c r="K127" s="5"/>
      <c r="L127" s="9">
        <f>ROUND(SUM(L125:L126),5)</f>
        <v>0</v>
      </c>
      <c r="N127" s="9">
        <f>ROUND(SUM(N125:N126),5)</f>
        <v>0</v>
      </c>
      <c r="P127" s="9">
        <f>ROUND(SUM(P125:P126),5)</f>
        <v>0</v>
      </c>
      <c r="R127" s="9">
        <f>ROUND(SUM(R125:R126),5)</f>
        <v>0</v>
      </c>
    </row>
    <row r="128" spans="1:18" ht="15.75" thickBot="1" x14ac:dyDescent="0.3">
      <c r="A128" s="1"/>
      <c r="B128" s="1" t="s">
        <v>118</v>
      </c>
      <c r="C128" s="1"/>
      <c r="D128" s="1"/>
      <c r="E128" s="1"/>
      <c r="F128" s="1"/>
      <c r="G128" s="1"/>
      <c r="H128" s="9">
        <f>ROUND(H124-H127,5)</f>
        <v>0</v>
      </c>
      <c r="I128" s="5"/>
      <c r="J128" s="9">
        <f>ROUND(J124-J127,5)</f>
        <v>0</v>
      </c>
      <c r="K128" s="5"/>
      <c r="L128" s="9">
        <f>ROUND(L124-L127,5)</f>
        <v>0</v>
      </c>
      <c r="N128" s="9">
        <f>ROUND(N124-N127,5)</f>
        <v>0</v>
      </c>
      <c r="P128" s="9">
        <f>ROUND(P124-P127,5)</f>
        <v>0</v>
      </c>
      <c r="R128" s="9">
        <f>ROUND(R124-R127,5)</f>
        <v>0</v>
      </c>
    </row>
    <row r="129" spans="1:18" s="11" customFormat="1" ht="12" thickBot="1" x14ac:dyDescent="0.25">
      <c r="A129" s="1" t="s">
        <v>119</v>
      </c>
      <c r="B129" s="1"/>
      <c r="C129" s="1"/>
      <c r="D129" s="1"/>
      <c r="E129" s="1"/>
      <c r="F129" s="1"/>
      <c r="G129" s="1"/>
      <c r="H129" s="10">
        <f>ROUND(H123+H128,5)</f>
        <v>-11706.27</v>
      </c>
      <c r="I129" s="1"/>
      <c r="J129" s="10">
        <f>ROUND(J123+J128,5)</f>
        <v>14326.637500000001</v>
      </c>
      <c r="K129" s="1"/>
      <c r="L129" s="10">
        <f>ROUND(L123+L128,5)</f>
        <v>-13810.895640000001</v>
      </c>
      <c r="N129" s="10">
        <f>ROUND(N123+N128,5)</f>
        <v>6012.4445699999997</v>
      </c>
      <c r="P129" s="10">
        <f>ROUND(P123+P128,5)</f>
        <v>-17716.798180000002</v>
      </c>
      <c r="R129" s="10">
        <f>ROUND(R123+R128,5)</f>
        <v>-1632.5030899999999</v>
      </c>
    </row>
    <row r="130" spans="1:18" ht="15.75" thickTop="1" x14ac:dyDescent="0.25"/>
    <row r="132" spans="1:18" x14ac:dyDescent="0.25">
      <c r="A132" s="23" t="s">
        <v>131</v>
      </c>
      <c r="B132" s="23"/>
      <c r="C132" s="23"/>
      <c r="D132" s="23"/>
      <c r="E132" s="23"/>
      <c r="F132" s="23"/>
      <c r="G132" s="23"/>
      <c r="H132" s="17">
        <v>60123.38</v>
      </c>
      <c r="J132" s="21">
        <f>H132+J129</f>
        <v>74450.017500000002</v>
      </c>
      <c r="L132" s="21">
        <f>J132+L129</f>
        <v>60639.121859999999</v>
      </c>
      <c r="N132" s="21">
        <f>L132+N129</f>
        <v>66651.566430000006</v>
      </c>
      <c r="P132" s="21">
        <f>N132+P129</f>
        <v>48934.768250000008</v>
      </c>
      <c r="R132" s="21">
        <f>P132+R129</f>
        <v>47302.26516000001</v>
      </c>
    </row>
  </sheetData>
  <mergeCells count="1">
    <mergeCell ref="A132:G132"/>
  </mergeCells>
  <pageMargins left="0.7" right="0.7" top="0.75" bottom="0.75" header="0.1" footer="0.3"/>
  <pageSetup orientation="landscape" horizontalDpi="4294967292" verticalDpi="1200" r:id="rId1"/>
  <headerFooter>
    <oddHeader>&amp;L&amp;"Arial,Bold"&amp;8 9:29 AM
&amp;"Arial,Bold"&amp;8 2022-09-19
&amp;"Arial,Bold"&amp;8 Accrual Basis&amp;C&amp;"Arial,Bold"&amp;12 Central Alberta Lacrosse League
&amp;"Arial,Bold"&amp;14 Profit &amp;&amp; Loss Budget vs. Actual
&amp;"Arial,Bold"&amp;10 1 October 2021 through 19 September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4</xdr:col>
                <xdr:colOff>114300</xdr:colOff>
                <xdr:row>8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4</xdr:col>
                <xdr:colOff>114300</xdr:colOff>
                <xdr:row>8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Nygaard</dc:creator>
  <cp:lastModifiedBy>Angela Nygaard</cp:lastModifiedBy>
  <dcterms:created xsi:type="dcterms:W3CDTF">2022-09-19T15:29:25Z</dcterms:created>
  <dcterms:modified xsi:type="dcterms:W3CDTF">2022-09-26T18:20:50Z</dcterms:modified>
</cp:coreProperties>
</file>