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hej/Desktop/Folders/DON/TCMBHA Treasurer/"/>
    </mc:Choice>
  </mc:AlternateContent>
  <xr:revisionPtr revIDLastSave="0" documentId="13_ncr:1_{9A0A15D6-B43E-7245-9ADA-125C39F18CED}" xr6:coauthVersionLast="45" xr6:coauthVersionMax="45" xr10:uidLastSave="{00000000-0000-0000-0000-000000000000}"/>
  <bookViews>
    <workbookView xWindow="7260" yWindow="3580" windowWidth="20700" windowHeight="18060" xr2:uid="{542AA762-2A67-6C44-9F14-0F0BE67424F3}"/>
  </bookViews>
  <sheets>
    <sheet name="P&amp;L Consolidated 2019" sheetId="1" r:id="rId1"/>
    <sheet name="BS Consolidated 2019" sheetId="2" r:id="rId2"/>
  </sheets>
  <definedNames>
    <definedName name="_xlnm.Print_Area" localSheetId="0">'P&amp;L Consolidated 2019'!$A$1:$D$42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2" l="1"/>
  <c r="C25" i="2" s="1"/>
  <c r="B24" i="2"/>
  <c r="B25" i="2" s="1"/>
  <c r="D23" i="2"/>
  <c r="D22" i="2"/>
  <c r="C21" i="2"/>
  <c r="D21" i="2" s="1"/>
  <c r="D24" i="2" s="1"/>
  <c r="D25" i="2" s="1"/>
  <c r="B17" i="2"/>
  <c r="B18" i="2" s="1"/>
  <c r="C16" i="2"/>
  <c r="C17" i="2" s="1"/>
  <c r="C18" i="2" s="1"/>
  <c r="B16" i="2"/>
  <c r="C15" i="2"/>
  <c r="D15" i="2" s="1"/>
  <c r="C14" i="2"/>
  <c r="D14" i="2" s="1"/>
  <c r="D16" i="2" s="1"/>
  <c r="D12" i="2"/>
  <c r="D17" i="2" s="1"/>
  <c r="D18" i="2" s="1"/>
  <c r="C12" i="2"/>
  <c r="B12" i="2"/>
  <c r="D11" i="2"/>
  <c r="D10" i="2"/>
  <c r="D9" i="2"/>
  <c r="C42" i="1" l="1"/>
  <c r="B42" i="1"/>
  <c r="D41" i="1"/>
  <c r="B40" i="1"/>
  <c r="D40" i="1" s="1"/>
  <c r="D39" i="1"/>
  <c r="B38" i="1"/>
  <c r="D38" i="1" s="1"/>
  <c r="D42" i="1" s="1"/>
  <c r="C34" i="1"/>
  <c r="B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34" i="1" s="1"/>
  <c r="C14" i="1"/>
  <c r="C35" i="1" s="1"/>
  <c r="B14" i="1"/>
  <c r="B35" i="1" s="1"/>
  <c r="C13" i="1"/>
  <c r="B13" i="1"/>
  <c r="D12" i="1"/>
  <c r="D11" i="1"/>
  <c r="D10" i="1"/>
  <c r="D9" i="1"/>
  <c r="D8" i="1"/>
  <c r="D7" i="1"/>
  <c r="D13" i="1" s="1"/>
  <c r="D35" i="1" l="1"/>
  <c r="D14" i="1"/>
</calcChain>
</file>

<file path=xl/sharedStrings.xml><?xml version="1.0" encoding="utf-8"?>
<sst xmlns="http://schemas.openxmlformats.org/spreadsheetml/2006/main" count="67" uniqueCount="63">
  <si>
    <t>TCMBHA</t>
  </si>
  <si>
    <t>Profit and Loss</t>
  </si>
  <si>
    <t>October 2018 - September 2019</t>
  </si>
  <si>
    <t>Operating</t>
  </si>
  <si>
    <t>Gaming</t>
  </si>
  <si>
    <t>Consolidated</t>
  </si>
  <si>
    <t>Income</t>
  </si>
  <si>
    <t xml:space="preserve">      League Registration Fees</t>
  </si>
  <si>
    <t xml:space="preserve">      Government Gaming Grant</t>
  </si>
  <si>
    <t xml:space="preserve">      Municipal Grant</t>
  </si>
  <si>
    <t xml:space="preserve">      WCC Fees</t>
  </si>
  <si>
    <t xml:space="preserve">      Other Income</t>
  </si>
  <si>
    <t xml:space="preserve">      Refunds-Allowances</t>
  </si>
  <si>
    <t>Total Income</t>
  </si>
  <si>
    <t>Gross Profit</t>
  </si>
  <si>
    <t>Expenses</t>
  </si>
  <si>
    <t xml:space="preserve">   Dry Floor Rental</t>
  </si>
  <si>
    <t xml:space="preserve">   Program Director Fees</t>
  </si>
  <si>
    <t xml:space="preserve">   Player Equipment &amp; Supplies</t>
  </si>
  <si>
    <t xml:space="preserve">   Referee Expense</t>
  </si>
  <si>
    <t xml:space="preserve">   Insurance</t>
  </si>
  <si>
    <t xml:space="preserve">   Registration &amp; Website Expense</t>
  </si>
  <si>
    <t xml:space="preserve">   Storage</t>
  </si>
  <si>
    <t xml:space="preserve">   Evaluation Software</t>
  </si>
  <si>
    <t xml:space="preserve">   Registrar Webmaster Fee</t>
  </si>
  <si>
    <t xml:space="preserve">   Legal and professional fees</t>
  </si>
  <si>
    <t xml:space="preserve">   WCC Expense</t>
  </si>
  <si>
    <t xml:space="preserve">   Year End Awards</t>
  </si>
  <si>
    <t xml:space="preserve">   Meetings and Clinics</t>
  </si>
  <si>
    <t xml:space="preserve">   Office Expenses</t>
  </si>
  <si>
    <t xml:space="preserve">   Miscellaneous</t>
  </si>
  <si>
    <t xml:space="preserve">   Bank Charges</t>
  </si>
  <si>
    <t xml:space="preserve">   RIS Reimbursements Expense</t>
  </si>
  <si>
    <t xml:space="preserve">   Provincial Expenses</t>
  </si>
  <si>
    <t>Total Expenses</t>
  </si>
  <si>
    <t>Profit</t>
  </si>
  <si>
    <t xml:space="preserve">   Dry Floor Rental - Coquitlam Forum</t>
  </si>
  <si>
    <t xml:space="preserve">   Dry Floor Rental - Coquitlam Rec</t>
  </si>
  <si>
    <t xml:space="preserve">   Dry Floor Rental - Port Coquitlam</t>
  </si>
  <si>
    <t xml:space="preserve">   Dry Floor Rental - Port Moody</t>
  </si>
  <si>
    <t>Total Dry Floor</t>
  </si>
  <si>
    <t>Balance Sheet</t>
  </si>
  <si>
    <t>As of September 30, 2019</t>
  </si>
  <si>
    <t>Assets</t>
  </si>
  <si>
    <t xml:space="preserve">   Current Assets</t>
  </si>
  <si>
    <t xml:space="preserve">      Cash and cash equivalents</t>
  </si>
  <si>
    <t xml:space="preserve">         Chequing</t>
  </si>
  <si>
    <t xml:space="preserve">         GIC Cash</t>
  </si>
  <si>
    <t xml:space="preserve">         GIC Investment</t>
  </si>
  <si>
    <t xml:space="preserve">      Total Cash and cash equivalents</t>
  </si>
  <si>
    <t xml:space="preserve">      Accounts receivable (A/R)</t>
  </si>
  <si>
    <t xml:space="preserve">         Employee Receivable</t>
  </si>
  <si>
    <t xml:space="preserve">         Registration Fees Receivable</t>
  </si>
  <si>
    <t xml:space="preserve">      Total Accounts receivable (A/R)</t>
  </si>
  <si>
    <t xml:space="preserve">   Total Current Assets</t>
  </si>
  <si>
    <t>Total Assets</t>
  </si>
  <si>
    <t>Liabilities and Equity</t>
  </si>
  <si>
    <t xml:space="preserve">   Equity</t>
  </si>
  <si>
    <t xml:space="preserve">      Opening Balance Equity</t>
  </si>
  <si>
    <t xml:space="preserve">      Retained Earnings</t>
  </si>
  <si>
    <t xml:space="preserve">      Profit for the year</t>
  </si>
  <si>
    <t xml:space="preserve">   Total Equity</t>
  </si>
  <si>
    <t>Total Liabilities and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</si>
</sst>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8" x14ac:knownFonts="1">
    <font>
      <sz val="11"/>
      <color indexed="8"/>
      <name val="Calibri"/>
      <family val="2"/>
      <scheme val="minor"/>
    </font>
    <font>
      <b/>
      <sz val="17"/>
      <color indexed="8"/>
      <name val="Arial"/>
      <family val="2"/>
    </font>
    <font>
      <sz val="18"/>
      <color indexed="8"/>
      <name val="Calibri"/>
      <family val="2"/>
      <scheme val="minor"/>
    </font>
    <font>
      <sz val="17"/>
      <color indexed="8"/>
      <name val="Calibri"/>
      <family val="2"/>
      <scheme val="minor"/>
    </font>
    <font>
      <sz val="17"/>
      <color indexed="8"/>
      <name val="Arial"/>
      <family val="2"/>
    </font>
    <font>
      <i/>
      <sz val="17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165" fontId="1" fillId="0" borderId="2" xfId="0" applyNumberFormat="1" applyFont="1" applyBorder="1" applyAlignment="1">
      <alignment horizontal="right" wrapText="1"/>
    </xf>
    <xf numFmtId="165" fontId="1" fillId="0" borderId="3" xfId="0" applyNumberFormat="1" applyFont="1" applyBorder="1" applyAlignment="1">
      <alignment horizontal="right" wrapText="1"/>
    </xf>
    <xf numFmtId="165" fontId="1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164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right" wrapText="1"/>
    </xf>
    <xf numFmtId="165" fontId="6" fillId="0" borderId="2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D40CA-07E3-6543-A712-F50B97CF2DEC}">
  <sheetPr>
    <pageSetUpPr fitToPage="1"/>
  </sheetPr>
  <dimension ref="A1:D43"/>
  <sheetViews>
    <sheetView tabSelected="1" zoomScale="89" zoomScaleNormal="90" zoomScalePageLayoutView="90" workbookViewId="0">
      <selection activeCell="H32" sqref="H32"/>
    </sheetView>
  </sheetViews>
  <sheetFormatPr baseColWidth="10" defaultColWidth="8.83203125" defaultRowHeight="24" x14ac:dyDescent="0.3"/>
  <cols>
    <col min="1" max="1" width="60.83203125" style="2" customWidth="1"/>
    <col min="2" max="4" width="25.83203125" style="2" customWidth="1"/>
    <col min="5" max="16384" width="8.83203125" style="2"/>
  </cols>
  <sheetData>
    <row r="1" spans="1:4" ht="23" customHeight="1" x14ac:dyDescent="0.3">
      <c r="A1" s="1" t="s">
        <v>0</v>
      </c>
      <c r="B1" s="1"/>
      <c r="C1" s="1"/>
      <c r="D1" s="1"/>
    </row>
    <row r="2" spans="1:4" ht="23" customHeight="1" x14ac:dyDescent="0.3">
      <c r="A2" s="1" t="s">
        <v>1</v>
      </c>
      <c r="B2" s="1"/>
      <c r="C2" s="1"/>
      <c r="D2" s="1"/>
    </row>
    <row r="3" spans="1:4" ht="23" customHeight="1" x14ac:dyDescent="0.3">
      <c r="A3" s="1" t="s">
        <v>2</v>
      </c>
      <c r="B3" s="1"/>
      <c r="C3" s="1"/>
      <c r="D3" s="1"/>
    </row>
    <row r="4" spans="1:4" ht="23" customHeight="1" x14ac:dyDescent="0.3">
      <c r="A4" s="3"/>
      <c r="B4" s="3"/>
      <c r="C4" s="3"/>
      <c r="D4" s="3"/>
    </row>
    <row r="5" spans="1:4" ht="23" customHeight="1" x14ac:dyDescent="0.3">
      <c r="A5" s="4"/>
      <c r="B5" s="5" t="s">
        <v>3</v>
      </c>
      <c r="C5" s="5" t="s">
        <v>4</v>
      </c>
      <c r="D5" s="5" t="s">
        <v>5</v>
      </c>
    </row>
    <row r="6" spans="1:4" ht="23" customHeight="1" x14ac:dyDescent="0.3">
      <c r="A6" s="6" t="s">
        <v>6</v>
      </c>
      <c r="B6" s="7"/>
      <c r="C6" s="7"/>
      <c r="D6" s="7"/>
    </row>
    <row r="7" spans="1:4" ht="23" customHeight="1" x14ac:dyDescent="0.3">
      <c r="A7" s="6" t="s">
        <v>7</v>
      </c>
      <c r="B7" s="8">
        <v>92128.5</v>
      </c>
      <c r="C7" s="8"/>
      <c r="D7" s="8">
        <f t="shared" ref="D7:D12" si="0">B7+C7</f>
        <v>92128.5</v>
      </c>
    </row>
    <row r="8" spans="1:4" ht="23" customHeight="1" x14ac:dyDescent="0.3">
      <c r="A8" s="6" t="s">
        <v>8</v>
      </c>
      <c r="B8" s="8"/>
      <c r="C8" s="8">
        <v>22860</v>
      </c>
      <c r="D8" s="8">
        <f t="shared" si="0"/>
        <v>22860</v>
      </c>
    </row>
    <row r="9" spans="1:4" ht="23" customHeight="1" x14ac:dyDescent="0.3">
      <c r="A9" s="6" t="s">
        <v>9</v>
      </c>
      <c r="B9" s="8"/>
      <c r="C9" s="8"/>
      <c r="D9" s="8">
        <f t="shared" si="0"/>
        <v>0</v>
      </c>
    </row>
    <row r="10" spans="1:4" ht="23" customHeight="1" x14ac:dyDescent="0.3">
      <c r="A10" s="6" t="s">
        <v>10</v>
      </c>
      <c r="B10" s="8">
        <v>2900</v>
      </c>
      <c r="C10" s="8"/>
      <c r="D10" s="8">
        <f t="shared" si="0"/>
        <v>2900</v>
      </c>
    </row>
    <row r="11" spans="1:4" ht="23" customHeight="1" x14ac:dyDescent="0.3">
      <c r="A11" s="6" t="s">
        <v>11</v>
      </c>
      <c r="B11" s="8">
        <v>420.4</v>
      </c>
      <c r="C11" s="8"/>
      <c r="D11" s="8">
        <f t="shared" si="0"/>
        <v>420.4</v>
      </c>
    </row>
    <row r="12" spans="1:4" ht="23" customHeight="1" x14ac:dyDescent="0.3">
      <c r="A12" s="6" t="s">
        <v>12</v>
      </c>
      <c r="B12" s="8">
        <v>-1375</v>
      </c>
      <c r="C12" s="8"/>
      <c r="D12" s="8">
        <f t="shared" si="0"/>
        <v>-1375</v>
      </c>
    </row>
    <row r="13" spans="1:4" ht="23" customHeight="1" x14ac:dyDescent="0.3">
      <c r="A13" s="6" t="s">
        <v>13</v>
      </c>
      <c r="B13" s="9">
        <f>SUM(B7:B12)</f>
        <v>94073.9</v>
      </c>
      <c r="C13" s="9">
        <f>SUM(C7:C12)</f>
        <v>22860</v>
      </c>
      <c r="D13" s="9">
        <f>SUM(D7:D12)</f>
        <v>116933.9</v>
      </c>
    </row>
    <row r="14" spans="1:4" ht="23" customHeight="1" x14ac:dyDescent="0.3">
      <c r="A14" s="6" t="s">
        <v>14</v>
      </c>
      <c r="B14" s="9">
        <f>(B13)-(0)</f>
        <v>94073.9</v>
      </c>
      <c r="C14" s="9">
        <f>(C13)-(0)</f>
        <v>22860</v>
      </c>
      <c r="D14" s="9">
        <f>(D13)-(0)</f>
        <v>116933.9</v>
      </c>
    </row>
    <row r="15" spans="1:4" ht="23" customHeight="1" x14ac:dyDescent="0.3">
      <c r="A15" s="6" t="s">
        <v>15</v>
      </c>
      <c r="B15" s="7"/>
      <c r="C15" s="7"/>
      <c r="D15" s="7"/>
    </row>
    <row r="16" spans="1:4" ht="23" customHeight="1" x14ac:dyDescent="0.3">
      <c r="A16" s="6" t="s">
        <v>16</v>
      </c>
      <c r="B16" s="8">
        <v>8306.7800000000007</v>
      </c>
      <c r="C16" s="8">
        <v>22711.61</v>
      </c>
      <c r="D16" s="8">
        <f>B16+C16</f>
        <v>31018.39</v>
      </c>
    </row>
    <row r="17" spans="1:4" ht="23" customHeight="1" x14ac:dyDescent="0.3">
      <c r="A17" s="6" t="s">
        <v>17</v>
      </c>
      <c r="B17" s="8">
        <v>15000</v>
      </c>
      <c r="C17" s="8"/>
      <c r="D17" s="8">
        <f>B17+C17</f>
        <v>15000</v>
      </c>
    </row>
    <row r="18" spans="1:4" ht="23" customHeight="1" x14ac:dyDescent="0.3">
      <c r="A18" s="6" t="s">
        <v>18</v>
      </c>
      <c r="B18" s="8">
        <v>12352.39</v>
      </c>
      <c r="C18" s="8"/>
      <c r="D18" s="8">
        <f>B18+C18</f>
        <v>12352.39</v>
      </c>
    </row>
    <row r="19" spans="1:4" ht="23" customHeight="1" x14ac:dyDescent="0.3">
      <c r="A19" s="6" t="s">
        <v>19</v>
      </c>
      <c r="B19" s="8">
        <v>10736</v>
      </c>
      <c r="C19" s="8"/>
      <c r="D19" s="8">
        <f t="shared" ref="D19:D33" si="1">B19+C19</f>
        <v>10736</v>
      </c>
    </row>
    <row r="20" spans="1:4" ht="23" customHeight="1" x14ac:dyDescent="0.3">
      <c r="A20" s="6" t="s">
        <v>20</v>
      </c>
      <c r="B20" s="8">
        <v>6797</v>
      </c>
      <c r="C20" s="8"/>
      <c r="D20" s="8">
        <f t="shared" si="1"/>
        <v>6797</v>
      </c>
    </row>
    <row r="21" spans="1:4" ht="23" customHeight="1" x14ac:dyDescent="0.3">
      <c r="A21" s="6" t="s">
        <v>21</v>
      </c>
      <c r="B21" s="8">
        <v>4494.54</v>
      </c>
      <c r="C21" s="8"/>
      <c r="D21" s="8">
        <f>B21+C21</f>
        <v>4494.54</v>
      </c>
    </row>
    <row r="22" spans="1:4" ht="23" customHeight="1" x14ac:dyDescent="0.3">
      <c r="A22" s="6" t="s">
        <v>22</v>
      </c>
      <c r="B22" s="8">
        <v>3992.99</v>
      </c>
      <c r="C22" s="8"/>
      <c r="D22" s="8">
        <f>B22+C22</f>
        <v>3992.99</v>
      </c>
    </row>
    <row r="23" spans="1:4" ht="23" customHeight="1" x14ac:dyDescent="0.3">
      <c r="A23" s="6" t="s">
        <v>23</v>
      </c>
      <c r="B23" s="8">
        <v>2403</v>
      </c>
      <c r="C23" s="8"/>
      <c r="D23" s="8">
        <f>B23+C23</f>
        <v>2403</v>
      </c>
    </row>
    <row r="24" spans="1:4" ht="23" customHeight="1" x14ac:dyDescent="0.3">
      <c r="A24" s="6" t="s">
        <v>24</v>
      </c>
      <c r="B24" s="8">
        <v>2000</v>
      </c>
      <c r="C24" s="8"/>
      <c r="D24" s="8">
        <f>B24+C24</f>
        <v>2000</v>
      </c>
    </row>
    <row r="25" spans="1:4" ht="23" customHeight="1" x14ac:dyDescent="0.3">
      <c r="A25" s="6" t="s">
        <v>25</v>
      </c>
      <c r="B25" s="8">
        <v>1950</v>
      </c>
      <c r="C25" s="8"/>
      <c r="D25" s="8">
        <f>B25+C25</f>
        <v>1950</v>
      </c>
    </row>
    <row r="26" spans="1:4" ht="23" customHeight="1" x14ac:dyDescent="0.3">
      <c r="A26" s="6" t="s">
        <v>26</v>
      </c>
      <c r="B26" s="8">
        <v>1700</v>
      </c>
      <c r="C26" s="8"/>
      <c r="D26" s="8">
        <f t="shared" si="1"/>
        <v>1700</v>
      </c>
    </row>
    <row r="27" spans="1:4" ht="23" customHeight="1" x14ac:dyDescent="0.3">
      <c r="A27" s="6" t="s">
        <v>27</v>
      </c>
      <c r="B27" s="8">
        <v>1483.11</v>
      </c>
      <c r="C27" s="8"/>
      <c r="D27" s="8">
        <f>B27+C27</f>
        <v>1483.11</v>
      </c>
    </row>
    <row r="28" spans="1:4" ht="23" customHeight="1" x14ac:dyDescent="0.3">
      <c r="A28" s="6" t="s">
        <v>28</v>
      </c>
      <c r="B28" s="8">
        <v>1250.73</v>
      </c>
      <c r="C28" s="8"/>
      <c r="D28" s="8">
        <f>B28+C28</f>
        <v>1250.73</v>
      </c>
    </row>
    <row r="29" spans="1:4" ht="23" customHeight="1" x14ac:dyDescent="0.3">
      <c r="A29" s="6" t="s">
        <v>29</v>
      </c>
      <c r="B29" s="8">
        <v>1106.29</v>
      </c>
      <c r="C29" s="8"/>
      <c r="D29" s="8">
        <f>B29+C29</f>
        <v>1106.29</v>
      </c>
    </row>
    <row r="30" spans="1:4" ht="23" customHeight="1" x14ac:dyDescent="0.3">
      <c r="A30" s="6" t="s">
        <v>30</v>
      </c>
      <c r="B30" s="8">
        <v>864.79</v>
      </c>
      <c r="C30" s="8"/>
      <c r="D30" s="8">
        <f>B30+C30</f>
        <v>864.79</v>
      </c>
    </row>
    <row r="31" spans="1:4" ht="23" customHeight="1" x14ac:dyDescent="0.3">
      <c r="A31" s="6" t="s">
        <v>31</v>
      </c>
      <c r="B31" s="8">
        <v>207.5</v>
      </c>
      <c r="C31" s="8">
        <v>72</v>
      </c>
      <c r="D31" s="8">
        <f t="shared" si="1"/>
        <v>279.5</v>
      </c>
    </row>
    <row r="32" spans="1:4" ht="23" customHeight="1" x14ac:dyDescent="0.3">
      <c r="A32" s="6" t="s">
        <v>32</v>
      </c>
      <c r="B32" s="8">
        <v>194.25</v>
      </c>
      <c r="C32" s="8"/>
      <c r="D32" s="8">
        <f>B32+C32</f>
        <v>194.25</v>
      </c>
    </row>
    <row r="33" spans="1:4" ht="23" customHeight="1" x14ac:dyDescent="0.3">
      <c r="A33" s="6" t="s">
        <v>33</v>
      </c>
      <c r="B33" s="8">
        <v>150</v>
      </c>
      <c r="C33" s="8"/>
      <c r="D33" s="8">
        <f t="shared" si="1"/>
        <v>150</v>
      </c>
    </row>
    <row r="34" spans="1:4" ht="23" customHeight="1" x14ac:dyDescent="0.3">
      <c r="A34" s="6" t="s">
        <v>34</v>
      </c>
      <c r="B34" s="9">
        <f>SUM(B16:B33)</f>
        <v>74989.369999999981</v>
      </c>
      <c r="C34" s="9">
        <f>SUM(C16:C33)</f>
        <v>22783.61</v>
      </c>
      <c r="D34" s="9">
        <f>SUM(D16:D33)</f>
        <v>97772.979999999981</v>
      </c>
    </row>
    <row r="35" spans="1:4" ht="28" customHeight="1" thickBot="1" x14ac:dyDescent="0.35">
      <c r="A35" s="6" t="s">
        <v>35</v>
      </c>
      <c r="B35" s="10">
        <f>(((B14)-(B34))+(0))-(0)</f>
        <v>19084.530000000013</v>
      </c>
      <c r="C35" s="10">
        <f>(((C14)-(C34))+(0))-(0)</f>
        <v>76.389999999999418</v>
      </c>
      <c r="D35" s="10">
        <f>D13-D34</f>
        <v>19160.920000000013</v>
      </c>
    </row>
    <row r="36" spans="1:4" ht="23" customHeight="1" thickTop="1" x14ac:dyDescent="0.3">
      <c r="A36" s="6"/>
      <c r="B36" s="11"/>
      <c r="C36" s="11"/>
      <c r="D36" s="11"/>
    </row>
    <row r="37" spans="1:4" ht="39" customHeight="1" x14ac:dyDescent="0.3">
      <c r="A37" s="6"/>
      <c r="B37" s="7"/>
      <c r="C37" s="7"/>
      <c r="D37" s="7"/>
    </row>
    <row r="38" spans="1:4" ht="23" customHeight="1" x14ac:dyDescent="0.3">
      <c r="A38" s="12" t="s">
        <v>36</v>
      </c>
      <c r="B38" s="13">
        <f>1792.43-33.37+508.99</f>
        <v>2268.0500000000002</v>
      </c>
      <c r="C38" s="13">
        <v>4632.08</v>
      </c>
      <c r="D38" s="13">
        <f>B38+C38</f>
        <v>6900.13</v>
      </c>
    </row>
    <row r="39" spans="1:4" ht="23" customHeight="1" x14ac:dyDescent="0.3">
      <c r="A39" s="12" t="s">
        <v>37</v>
      </c>
      <c r="B39" s="13">
        <v>2939.12</v>
      </c>
      <c r="C39" s="13">
        <v>0</v>
      </c>
      <c r="D39" s="13">
        <f>B39+C39</f>
        <v>2939.12</v>
      </c>
    </row>
    <row r="40" spans="1:4" ht="23" customHeight="1" x14ac:dyDescent="0.3">
      <c r="A40" s="12" t="s">
        <v>38</v>
      </c>
      <c r="B40" s="13">
        <f>753.38+2346.23</f>
        <v>3099.61</v>
      </c>
      <c r="C40" s="13">
        <v>817.95</v>
      </c>
      <c r="D40" s="13">
        <f>B40+C40</f>
        <v>3917.5600000000004</v>
      </c>
    </row>
    <row r="41" spans="1:4" ht="23" customHeight="1" x14ac:dyDescent="0.3">
      <c r="A41" s="12" t="s">
        <v>39</v>
      </c>
      <c r="B41" s="13">
        <v>0</v>
      </c>
      <c r="C41" s="13">
        <v>17261.580000000002</v>
      </c>
      <c r="D41" s="13">
        <f>B41+C41</f>
        <v>17261.580000000002</v>
      </c>
    </row>
    <row r="42" spans="1:4" s="3" customFormat="1" ht="27" customHeight="1" thickBot="1" x14ac:dyDescent="0.35">
      <c r="A42" s="12" t="s">
        <v>40</v>
      </c>
      <c r="B42" s="14">
        <f>SUM(B38:B41)</f>
        <v>8306.7800000000007</v>
      </c>
      <c r="C42" s="14">
        <f>SUM(C38:C41)</f>
        <v>22711.61</v>
      </c>
      <c r="D42" s="14">
        <f>SUM(D38:D41)</f>
        <v>31018.390000000003</v>
      </c>
    </row>
    <row r="43" spans="1:4" ht="23" customHeight="1" thickTop="1" x14ac:dyDescent="0.3"/>
  </sheetData>
  <mergeCells count="3">
    <mergeCell ref="A1:D1"/>
    <mergeCell ref="A2:D2"/>
    <mergeCell ref="A3:D3"/>
  </mergeCells>
  <pageMargins left="0.7" right="0.7" top="0.75" bottom="0.75" header="0.3" footer="0.3"/>
  <pageSetup scale="61" orientation="portrait" horizontalDpi="0" verticalDpi="0" copies="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7D053-2245-D740-989E-C8503C9C4EC4}">
  <sheetPr>
    <pageSetUpPr fitToPage="1"/>
  </sheetPr>
  <dimension ref="A1:D29"/>
  <sheetViews>
    <sheetView zoomScale="90" zoomScaleNormal="90" zoomScalePageLayoutView="90" workbookViewId="0">
      <selection activeCell="A28" sqref="A28"/>
    </sheetView>
  </sheetViews>
  <sheetFormatPr baseColWidth="10" defaultColWidth="8.83203125" defaultRowHeight="24" x14ac:dyDescent="0.3"/>
  <cols>
    <col min="1" max="1" width="60.83203125" style="2" customWidth="1"/>
    <col min="2" max="4" width="25.83203125" style="2" customWidth="1"/>
    <col min="5" max="16384" width="8.83203125" style="2"/>
  </cols>
  <sheetData>
    <row r="1" spans="1:4" x14ac:dyDescent="0.3">
      <c r="A1" s="15" t="s">
        <v>0</v>
      </c>
      <c r="B1" s="15"/>
      <c r="C1" s="15"/>
      <c r="D1" s="15"/>
    </row>
    <row r="2" spans="1:4" x14ac:dyDescent="0.3">
      <c r="A2" s="15" t="s">
        <v>41</v>
      </c>
      <c r="B2" s="15"/>
      <c r="C2" s="15"/>
      <c r="D2" s="15"/>
    </row>
    <row r="3" spans="1:4" x14ac:dyDescent="0.3">
      <c r="A3" s="15" t="s">
        <v>42</v>
      </c>
      <c r="B3" s="15"/>
      <c r="C3" s="15"/>
      <c r="D3" s="15"/>
    </row>
    <row r="5" spans="1:4" ht="25" x14ac:dyDescent="0.3">
      <c r="A5" s="16"/>
      <c r="B5" s="17" t="s">
        <v>3</v>
      </c>
      <c r="C5" s="17" t="s">
        <v>4</v>
      </c>
      <c r="D5" s="17" t="s">
        <v>5</v>
      </c>
    </row>
    <row r="6" spans="1:4" ht="25" x14ac:dyDescent="0.3">
      <c r="A6" s="18" t="s">
        <v>43</v>
      </c>
      <c r="B6" s="19"/>
      <c r="C6" s="19"/>
      <c r="D6" s="19"/>
    </row>
    <row r="7" spans="1:4" ht="25" x14ac:dyDescent="0.3">
      <c r="A7" s="18" t="s">
        <v>44</v>
      </c>
      <c r="B7" s="19"/>
      <c r="C7" s="19"/>
      <c r="D7" s="19"/>
    </row>
    <row r="8" spans="1:4" ht="25" x14ac:dyDescent="0.3">
      <c r="A8" s="18" t="s">
        <v>45</v>
      </c>
      <c r="B8" s="19"/>
      <c r="C8" s="19"/>
      <c r="D8" s="19"/>
    </row>
    <row r="9" spans="1:4" ht="25" x14ac:dyDescent="0.3">
      <c r="A9" s="18" t="s">
        <v>46</v>
      </c>
      <c r="B9" s="20">
        <v>66625.61</v>
      </c>
      <c r="C9" s="20">
        <v>22962.31</v>
      </c>
      <c r="D9" s="8">
        <f>B9+C9</f>
        <v>89587.92</v>
      </c>
    </row>
    <row r="10" spans="1:4" ht="25" x14ac:dyDescent="0.3">
      <c r="A10" s="18" t="s">
        <v>47</v>
      </c>
      <c r="B10" s="20">
        <v>15443.74</v>
      </c>
      <c r="C10" s="20">
        <v>0</v>
      </c>
      <c r="D10" s="8">
        <f>B10+C10</f>
        <v>15443.74</v>
      </c>
    </row>
    <row r="11" spans="1:4" ht="25" x14ac:dyDescent="0.3">
      <c r="A11" s="18" t="s">
        <v>48</v>
      </c>
      <c r="B11" s="20">
        <v>0</v>
      </c>
      <c r="C11" s="20">
        <v>0</v>
      </c>
      <c r="D11" s="8">
        <f>B11+C11</f>
        <v>0</v>
      </c>
    </row>
    <row r="12" spans="1:4" ht="25" x14ac:dyDescent="0.3">
      <c r="A12" s="18" t="s">
        <v>49</v>
      </c>
      <c r="B12" s="21">
        <f>((B9)+(B10))+(B11)</f>
        <v>82069.350000000006</v>
      </c>
      <c r="C12" s="21">
        <f>((C9)+(C10))+(C11)</f>
        <v>22962.31</v>
      </c>
      <c r="D12" s="21">
        <f>((D9)+(D10))+(D11)</f>
        <v>105031.66</v>
      </c>
    </row>
    <row r="13" spans="1:4" ht="25" x14ac:dyDescent="0.3">
      <c r="A13" s="18" t="s">
        <v>50</v>
      </c>
      <c r="B13" s="19"/>
      <c r="C13" s="19"/>
      <c r="D13" s="19"/>
    </row>
    <row r="14" spans="1:4" ht="25" x14ac:dyDescent="0.3">
      <c r="A14" s="18" t="s">
        <v>51</v>
      </c>
      <c r="B14" s="20">
        <v>0</v>
      </c>
      <c r="C14" s="20">
        <f>0</f>
        <v>0</v>
      </c>
      <c r="D14" s="8">
        <f>B14+C14</f>
        <v>0</v>
      </c>
    </row>
    <row r="15" spans="1:4" ht="25" x14ac:dyDescent="0.3">
      <c r="A15" s="18" t="s">
        <v>52</v>
      </c>
      <c r="B15" s="20">
        <v>0</v>
      </c>
      <c r="C15" s="20">
        <f>0</f>
        <v>0</v>
      </c>
      <c r="D15" s="8">
        <f>B15+C15</f>
        <v>0</v>
      </c>
    </row>
    <row r="16" spans="1:4" ht="25" x14ac:dyDescent="0.3">
      <c r="A16" s="18" t="s">
        <v>53</v>
      </c>
      <c r="B16" s="21">
        <f>(B14)+(B15)</f>
        <v>0</v>
      </c>
      <c r="C16" s="21">
        <f>(C14)+(C15)</f>
        <v>0</v>
      </c>
      <c r="D16" s="21">
        <f>(D14)+(D15)</f>
        <v>0</v>
      </c>
    </row>
    <row r="17" spans="1:4" ht="25" x14ac:dyDescent="0.3">
      <c r="A17" s="18" t="s">
        <v>54</v>
      </c>
      <c r="B17" s="21">
        <f>(B12)+(B16)</f>
        <v>82069.350000000006</v>
      </c>
      <c r="C17" s="21">
        <f>(C12)+(C16)</f>
        <v>22962.31</v>
      </c>
      <c r="D17" s="21">
        <f>(D12)+(D16)</f>
        <v>105031.66</v>
      </c>
    </row>
    <row r="18" spans="1:4" ht="25" x14ac:dyDescent="0.3">
      <c r="A18" s="18" t="s">
        <v>55</v>
      </c>
      <c r="B18" s="21">
        <f>B17</f>
        <v>82069.350000000006</v>
      </c>
      <c r="C18" s="21">
        <f>C17</f>
        <v>22962.31</v>
      </c>
      <c r="D18" s="21">
        <f>D17</f>
        <v>105031.66</v>
      </c>
    </row>
    <row r="19" spans="1:4" ht="25" x14ac:dyDescent="0.3">
      <c r="A19" s="18" t="s">
        <v>56</v>
      </c>
      <c r="B19" s="19"/>
      <c r="C19" s="19"/>
      <c r="D19" s="19"/>
    </row>
    <row r="20" spans="1:4" ht="25" x14ac:dyDescent="0.3">
      <c r="A20" s="18" t="s">
        <v>57</v>
      </c>
      <c r="B20" s="19"/>
      <c r="C20" s="19"/>
      <c r="D20" s="19"/>
    </row>
    <row r="21" spans="1:4" ht="25" x14ac:dyDescent="0.3">
      <c r="A21" s="18" t="s">
        <v>58</v>
      </c>
      <c r="B21" s="20">
        <v>0</v>
      </c>
      <c r="C21" s="20">
        <f>0</f>
        <v>0</v>
      </c>
      <c r="D21" s="8">
        <f>B21+C21</f>
        <v>0</v>
      </c>
    </row>
    <row r="22" spans="1:4" ht="25" x14ac:dyDescent="0.3">
      <c r="A22" s="18" t="s">
        <v>59</v>
      </c>
      <c r="B22" s="20">
        <v>62984.82</v>
      </c>
      <c r="C22" s="20">
        <v>22885.919999999998</v>
      </c>
      <c r="D22" s="8">
        <f>B22+C22</f>
        <v>85870.739999999991</v>
      </c>
    </row>
    <row r="23" spans="1:4" ht="25" x14ac:dyDescent="0.3">
      <c r="A23" s="18" t="s">
        <v>60</v>
      </c>
      <c r="B23" s="20">
        <v>19084.53</v>
      </c>
      <c r="C23" s="20">
        <v>76.39</v>
      </c>
      <c r="D23" s="8">
        <f>B23+C23</f>
        <v>19160.919999999998</v>
      </c>
    </row>
    <row r="24" spans="1:4" ht="25" x14ac:dyDescent="0.3">
      <c r="A24" s="18" t="s">
        <v>61</v>
      </c>
      <c r="B24" s="21">
        <f>((B21)+(B22))+(B23)</f>
        <v>82069.350000000006</v>
      </c>
      <c r="C24" s="21">
        <f>((C21)+(C22))+(C23)</f>
        <v>22962.309999999998</v>
      </c>
      <c r="D24" s="21">
        <f>((D21)+(D22))+(D23)</f>
        <v>105031.65999999999</v>
      </c>
    </row>
    <row r="25" spans="1:4" ht="25" x14ac:dyDescent="0.3">
      <c r="A25" s="18" t="s">
        <v>62</v>
      </c>
      <c r="B25" s="21">
        <f>B24</f>
        <v>82069.350000000006</v>
      </c>
      <c r="C25" s="21">
        <f>C24</f>
        <v>22962.309999999998</v>
      </c>
      <c r="D25" s="21">
        <f>D24</f>
        <v>105031.65999999999</v>
      </c>
    </row>
    <row r="26" spans="1:4" x14ac:dyDescent="0.3">
      <c r="A26" s="18"/>
      <c r="B26" s="19"/>
      <c r="C26" s="19"/>
      <c r="D26" s="19"/>
    </row>
    <row r="29" spans="1:4" x14ac:dyDescent="0.3">
      <c r="A29" s="22"/>
      <c r="B29" s="23"/>
    </row>
  </sheetData>
  <mergeCells count="4">
    <mergeCell ref="A1:D1"/>
    <mergeCell ref="A2:D2"/>
    <mergeCell ref="A3:D3"/>
    <mergeCell ref="A29:B29"/>
  </mergeCells>
  <pageMargins left="0.7" right="0.7" top="0.75" bottom="0.75" header="0.3" footer="0.3"/>
  <pageSetup scale="61" orientation="portrait" horizontalDpi="0" verticalDpi="0" copies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 Consolidated 2019</vt:lpstr>
      <vt:lpstr>BS Consolidated 2019</vt:lpstr>
      <vt:lpstr>'P&amp;L Consolidated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2020-02-07T23:32:58Z</dcterms:created>
  <dcterms:modified xsi:type="dcterms:W3CDTF">2020-02-07T23:34:50Z</dcterms:modified>
</cp:coreProperties>
</file>