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tammshelley\Desktop\"/>
    </mc:Choice>
  </mc:AlternateContent>
  <bookViews>
    <workbookView xWindow="0" yWindow="0" windowWidth="19120" windowHeight="6850"/>
  </bookViews>
  <sheets>
    <sheet name="Mar 16" sheetId="4" r:id="rId1"/>
    <sheet name="Track Suits &amp; Meal" sheetId="2" state="hidden" r:id="rId2"/>
    <sheet name="Statements" sheetId="3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C3" i="4"/>
  <c r="E3" i="4"/>
  <c r="C7" i="4"/>
  <c r="P7" i="4"/>
  <c r="C8" i="4"/>
  <c r="P8" i="4"/>
  <c r="C9" i="4"/>
  <c r="P9" i="4"/>
  <c r="C10" i="4"/>
  <c r="P10" i="4"/>
  <c r="C11" i="4"/>
  <c r="P11" i="4"/>
  <c r="C12" i="4"/>
  <c r="P12" i="4"/>
  <c r="C13" i="4"/>
  <c r="P13" i="4"/>
  <c r="C14" i="4"/>
  <c r="P14" i="4"/>
  <c r="C15" i="4"/>
  <c r="P15" i="4"/>
  <c r="C16" i="4"/>
  <c r="P16" i="4"/>
  <c r="C17" i="4"/>
  <c r="P17" i="4"/>
  <c r="C18" i="4"/>
  <c r="P18" i="4"/>
  <c r="C19" i="4"/>
  <c r="P19" i="4"/>
  <c r="C20" i="4"/>
  <c r="P20" i="4"/>
  <c r="C21" i="4"/>
  <c r="P21" i="4"/>
  <c r="C22" i="4"/>
  <c r="P22" i="4"/>
  <c r="C23" i="4"/>
  <c r="P23" i="4"/>
  <c r="P25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5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5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5" i="4"/>
  <c r="E19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5" i="4"/>
  <c r="B25" i="4"/>
  <c r="C24" i="4"/>
  <c r="C4" i="4"/>
  <c r="B5" i="4"/>
  <c r="P3" i="4"/>
  <c r="C5" i="4"/>
  <c r="Q25" i="4"/>
  <c r="O3" i="4"/>
  <c r="M3" i="4"/>
  <c r="L3" i="4"/>
  <c r="K3" i="4"/>
  <c r="I3" i="4"/>
  <c r="H3" i="4"/>
  <c r="G3" i="4"/>
  <c r="F3" i="4"/>
  <c r="J3" i="4"/>
  <c r="Q61" i="2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Q36" i="3"/>
  <c r="Q35" i="3"/>
  <c r="Q26" i="3"/>
  <c r="Q25" i="3"/>
  <c r="Q22" i="3"/>
  <c r="Q21" i="3"/>
  <c r="Q20" i="3"/>
  <c r="Q19" i="3"/>
  <c r="Q18" i="3"/>
  <c r="Q17" i="3"/>
  <c r="Q16" i="3"/>
  <c r="Q15" i="3"/>
  <c r="Q13" i="3"/>
  <c r="Q12" i="3"/>
  <c r="Q11" i="3"/>
  <c r="Q10" i="3"/>
  <c r="Q9" i="3"/>
  <c r="Q8" i="3"/>
  <c r="Q7" i="3"/>
  <c r="Q6" i="3"/>
  <c r="Q5" i="3"/>
  <c r="Q4" i="3"/>
  <c r="Q3" i="3"/>
  <c r="A3" i="3"/>
  <c r="Q13" i="2"/>
  <c r="Q12" i="2"/>
  <c r="Q11" i="2"/>
  <c r="Q10" i="2"/>
  <c r="Q9" i="2"/>
  <c r="Q8" i="2"/>
  <c r="Q7" i="2"/>
  <c r="Q6" i="2"/>
  <c r="Q5" i="2"/>
  <c r="Q4" i="2"/>
  <c r="Q3" i="2"/>
  <c r="A3" i="2"/>
  <c r="K59" i="2"/>
  <c r="Q31" i="3"/>
  <c r="Q32" i="3"/>
  <c r="Q33" i="3"/>
  <c r="Q24" i="3"/>
  <c r="Q27" i="3"/>
  <c r="Q28" i="3"/>
  <c r="Q29" i="3"/>
  <c r="Q30" i="3"/>
  <c r="Q34" i="3"/>
  <c r="Q38" i="3"/>
  <c r="Q55" i="2"/>
  <c r="Q54" i="2"/>
  <c r="N57" i="2"/>
  <c r="J57" i="2"/>
  <c r="Q59" i="2"/>
  <c r="Q58" i="2"/>
  <c r="Q57" i="2"/>
  <c r="Q56" i="2"/>
  <c r="Q50" i="2"/>
  <c r="H44" i="2"/>
  <c r="N45" i="2"/>
  <c r="C43" i="2"/>
  <c r="Q43" i="2"/>
  <c r="E42" i="2"/>
  <c r="L47" i="2"/>
  <c r="L46" i="2"/>
  <c r="P47" i="2"/>
  <c r="O47" i="2"/>
  <c r="N47" i="2"/>
  <c r="M47" i="2"/>
  <c r="K47" i="2"/>
  <c r="J47" i="2"/>
  <c r="I47" i="2"/>
  <c r="H47" i="2"/>
  <c r="G47" i="2"/>
  <c r="F47" i="2"/>
  <c r="E47" i="2"/>
  <c r="D47" i="2"/>
  <c r="P46" i="2"/>
  <c r="P51" i="2"/>
  <c r="O46" i="2"/>
  <c r="N46" i="2"/>
  <c r="M46" i="2"/>
  <c r="M51" i="2"/>
  <c r="K46" i="2"/>
  <c r="J46" i="2"/>
  <c r="J51" i="2"/>
  <c r="I46" i="2"/>
  <c r="I51" i="2"/>
  <c r="H46" i="2"/>
  <c r="G46" i="2"/>
  <c r="F46" i="2"/>
  <c r="E46" i="2"/>
  <c r="D46" i="2"/>
  <c r="D51" i="2"/>
  <c r="D53" i="2"/>
  <c r="D60" i="2"/>
  <c r="C46" i="2"/>
  <c r="C47" i="2"/>
  <c r="H48" i="2"/>
  <c r="K48" i="2"/>
  <c r="N48" i="2"/>
  <c r="G48" i="2"/>
  <c r="F48" i="2"/>
  <c r="E48" i="2"/>
  <c r="K41" i="2"/>
  <c r="Q41" i="2"/>
  <c r="K40" i="2"/>
  <c r="Q40" i="2"/>
  <c r="K39" i="2"/>
  <c r="Q45" i="2"/>
  <c r="Q44" i="2"/>
  <c r="Q42" i="2"/>
  <c r="Q39" i="2"/>
  <c r="B51" i="2"/>
  <c r="P30" i="2"/>
  <c r="P32" i="2"/>
  <c r="P34" i="2"/>
  <c r="O30" i="2"/>
  <c r="O32" i="2"/>
  <c r="O34" i="2"/>
  <c r="N30" i="2"/>
  <c r="N32" i="2"/>
  <c r="N34" i="2"/>
  <c r="M30" i="2"/>
  <c r="M32" i="2"/>
  <c r="M34" i="2"/>
  <c r="L30" i="2"/>
  <c r="L32" i="2"/>
  <c r="L34" i="2"/>
  <c r="K30" i="2"/>
  <c r="K32" i="2"/>
  <c r="K34" i="2"/>
  <c r="J30" i="2"/>
  <c r="J32" i="2"/>
  <c r="J34" i="2"/>
  <c r="I30" i="2"/>
  <c r="I32" i="2"/>
  <c r="I34" i="2"/>
  <c r="H30" i="2"/>
  <c r="H32" i="2"/>
  <c r="H34" i="2"/>
  <c r="G30" i="2"/>
  <c r="G32" i="2"/>
  <c r="G34" i="2"/>
  <c r="F30" i="2"/>
  <c r="F32" i="2"/>
  <c r="F34" i="2"/>
  <c r="E30" i="2"/>
  <c r="E32" i="2"/>
  <c r="E34" i="2"/>
  <c r="Q29" i="2"/>
  <c r="Q33" i="2"/>
  <c r="Q28" i="2"/>
  <c r="Q27" i="2"/>
  <c r="Q26" i="2"/>
  <c r="Q25" i="2"/>
  <c r="Q24" i="2"/>
  <c r="O51" i="2"/>
  <c r="G51" i="2"/>
  <c r="E51" i="2"/>
  <c r="F51" i="2"/>
  <c r="N51" i="2"/>
  <c r="N53" i="2"/>
  <c r="N60" i="2"/>
  <c r="F53" i="2"/>
  <c r="F60" i="2"/>
  <c r="J53" i="2"/>
  <c r="J60" i="2"/>
  <c r="H51" i="2"/>
  <c r="H53" i="2"/>
  <c r="H60" i="2"/>
  <c r="M53" i="2"/>
  <c r="M60" i="2"/>
  <c r="O53" i="2"/>
  <c r="O60" i="2"/>
  <c r="L51" i="2"/>
  <c r="L53" i="2"/>
  <c r="L60" i="2"/>
  <c r="E53" i="2"/>
  <c r="E60" i="2"/>
  <c r="G53" i="2"/>
  <c r="G60" i="2"/>
  <c r="I53" i="2"/>
  <c r="I60" i="2"/>
  <c r="K51" i="2"/>
  <c r="K53" i="2"/>
  <c r="K60" i="2"/>
  <c r="P53" i="2"/>
  <c r="P60" i="2"/>
  <c r="C49" i="2"/>
  <c r="C51" i="2"/>
  <c r="Q47" i="2"/>
  <c r="Q46" i="2"/>
  <c r="Q32" i="2"/>
  <c r="Q34" i="2"/>
  <c r="Q48" i="2"/>
  <c r="Q30" i="2"/>
  <c r="Q31" i="2"/>
  <c r="C53" i="2"/>
  <c r="C60" i="2"/>
  <c r="Q51" i="2"/>
  <c r="Q53" i="2"/>
  <c r="Q60" i="2"/>
  <c r="Q49" i="2"/>
</calcChain>
</file>

<file path=xl/sharedStrings.xml><?xml version="1.0" encoding="utf-8"?>
<sst xmlns="http://schemas.openxmlformats.org/spreadsheetml/2006/main" count="178" uniqueCount="71">
  <si>
    <t>Yearend Windup - TBD</t>
  </si>
  <si>
    <t>Total</t>
  </si>
  <si>
    <t>Honorarium - Regina Cougars coaching at practices</t>
  </si>
  <si>
    <t>Christmas Party - Boomers Air Park</t>
  </si>
  <si>
    <t>Bank Charges</t>
  </si>
  <si>
    <t>Team Photos</t>
  </si>
  <si>
    <t>Team Clothing</t>
  </si>
  <si>
    <t xml:space="preserve">                    Total Cash In</t>
  </si>
  <si>
    <t>Anika Ottenbreit</t>
  </si>
  <si>
    <t>Mary-Beth Foley</t>
  </si>
  <si>
    <t>Ashlyn McCullough</t>
  </si>
  <si>
    <t>Molly Flynn</t>
  </si>
  <si>
    <t>Brooke Lebersback</t>
  </si>
  <si>
    <t>Jasmyn Rebeyka</t>
  </si>
  <si>
    <t>Peighton Materi</t>
  </si>
  <si>
    <t>Nikita Schmidt</t>
  </si>
  <si>
    <t>Megan Vadeboncoeur</t>
  </si>
  <si>
    <t>Teanna Delainey</t>
  </si>
  <si>
    <t>Alexa Materi</t>
  </si>
  <si>
    <t>Jayde Quick</t>
  </si>
  <si>
    <t>Katheryn Delainey</t>
  </si>
  <si>
    <t>Jacket</t>
  </si>
  <si>
    <t>Pants</t>
  </si>
  <si>
    <t>PSMHA Logo</t>
  </si>
  <si>
    <t>Eyes Logo</t>
  </si>
  <si>
    <t>Name</t>
  </si>
  <si>
    <t>Freight</t>
  </si>
  <si>
    <t>Subtotal</t>
  </si>
  <si>
    <t>GST @ 5%</t>
  </si>
  <si>
    <t>Credit</t>
  </si>
  <si>
    <t>Youth</t>
  </si>
  <si>
    <t>Adult</t>
  </si>
  <si>
    <t>Total Due 1</t>
  </si>
  <si>
    <t>TOTAL</t>
  </si>
  <si>
    <t>Boston Pizza</t>
  </si>
  <si>
    <t>1/2 Caesar Salad</t>
  </si>
  <si>
    <t>1 Personal Butter Chicken Pizza</t>
  </si>
  <si>
    <t>1 Personal Cheese Pizza</t>
  </si>
  <si>
    <t>1 Burger</t>
  </si>
  <si>
    <t>1 Chicken Pecan Salad</t>
  </si>
  <si>
    <t>1 Chicken Quesadilla</t>
  </si>
  <si>
    <t>1 Chicken Club</t>
  </si>
  <si>
    <t xml:space="preserve">        - 4 adults, 12 kids</t>
  </si>
  <si>
    <t>Team Pizza - 5 Large (plus 3 ranch dressing)</t>
  </si>
  <si>
    <t>Fountain Pop</t>
  </si>
  <si>
    <t>Gratuity @ 10%</t>
  </si>
  <si>
    <t>GST</t>
  </si>
  <si>
    <t>Gabby Cain</t>
  </si>
  <si>
    <t>Total Due for Team Meal &amp; Clothing</t>
  </si>
  <si>
    <t>Cash Received</t>
  </si>
  <si>
    <t>Outstanding</t>
  </si>
  <si>
    <t>Raffle Tickets</t>
  </si>
  <si>
    <t>Yoga Suit Size</t>
  </si>
  <si>
    <t>Regina Tournament</t>
  </si>
  <si>
    <t>Swift Current Tournament</t>
  </si>
  <si>
    <t>Snack Bags in Lumsden</t>
  </si>
  <si>
    <t>Game Referee Costs</t>
  </si>
  <si>
    <t>N/A</t>
  </si>
  <si>
    <t>Credit From Extreme Sports</t>
  </si>
  <si>
    <t>Boston Pizza Team Meal - Regina Tournament</t>
  </si>
  <si>
    <t>Payment Received for Team Clothing &amp; Meal</t>
  </si>
  <si>
    <t>Due to Player</t>
  </si>
  <si>
    <t>Refund Due to Players</t>
  </si>
  <si>
    <t>Per Player</t>
  </si>
  <si>
    <t>Funds used</t>
  </si>
  <si>
    <t xml:space="preserve"> </t>
  </si>
  <si>
    <t>Broncos Team Budget</t>
  </si>
  <si>
    <t>Player</t>
  </si>
  <si>
    <t>Team Dues ($400 X 12 players)</t>
  </si>
  <si>
    <t>Example (Team Photos)</t>
  </si>
  <si>
    <t>2023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</si>
</sst>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44" fontId="0" fillId="0" borderId="0" xfId="1" applyFont="1" applyFill="1"/>
    <xf numFmtId="0" fontId="0" fillId="0" borderId="0" xfId="0" applyFill="1"/>
    <xf numFmtId="44" fontId="2" fillId="0" borderId="0" xfId="1" applyFont="1" applyFill="1"/>
    <xf numFmtId="44" fontId="2" fillId="0" borderId="0" xfId="1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/>
    <xf numFmtId="44" fontId="0" fillId="3" borderId="0" xfId="1" applyFont="1" applyFill="1"/>
    <xf numFmtId="44" fontId="2" fillId="3" borderId="0" xfId="0" applyNumberFormat="1" applyFont="1" applyFill="1"/>
    <xf numFmtId="44" fontId="2" fillId="0" borderId="0" xfId="0" applyNumberFormat="1" applyFont="1" applyFill="1"/>
    <xf numFmtId="44" fontId="0" fillId="4" borderId="0" xfId="1" applyFont="1" applyFill="1"/>
    <xf numFmtId="44" fontId="2" fillId="4" borderId="0" xfId="0" applyNumberFormat="1" applyFont="1" applyFill="1"/>
    <xf numFmtId="0" fontId="5" fillId="0" borderId="0" xfId="0" applyFont="1"/>
    <xf numFmtId="0" fontId="2" fillId="0" borderId="0" xfId="0" applyFont="1" applyFill="1"/>
    <xf numFmtId="0" fontId="2" fillId="0" borderId="2" xfId="0" applyFont="1" applyBorder="1"/>
    <xf numFmtId="0" fontId="2" fillId="2" borderId="3" xfId="0" applyFont="1" applyFill="1" applyBorder="1"/>
    <xf numFmtId="44" fontId="0" fillId="0" borderId="9" xfId="1" applyFont="1" applyFill="1" applyBorder="1"/>
    <xf numFmtId="44" fontId="2" fillId="0" borderId="10" xfId="1" applyFont="1" applyFill="1" applyBorder="1"/>
    <xf numFmtId="44" fontId="0" fillId="0" borderId="10" xfId="1" applyFont="1" applyFill="1" applyBorder="1"/>
    <xf numFmtId="44" fontId="0" fillId="0" borderId="10" xfId="1" applyFont="1" applyFill="1" applyBorder="1" applyAlignment="1">
      <alignment vertical="top"/>
    </xf>
    <xf numFmtId="44" fontId="2" fillId="2" borderId="11" xfId="1" applyFont="1" applyFill="1" applyBorder="1"/>
    <xf numFmtId="0" fontId="0" fillId="0" borderId="14" xfId="0" applyBorder="1"/>
    <xf numFmtId="44" fontId="0" fillId="0" borderId="15" xfId="1" applyFont="1" applyFill="1" applyBorder="1"/>
    <xf numFmtId="0" fontId="6" fillId="5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5" borderId="4" xfId="0" applyFont="1" applyFill="1" applyBorder="1"/>
    <xf numFmtId="15" fontId="7" fillId="5" borderId="7" xfId="0" quotePrefix="1" applyNumberFormat="1" applyFont="1" applyFill="1" applyBorder="1"/>
    <xf numFmtId="0" fontId="0" fillId="6" borderId="0" xfId="0" applyFill="1"/>
    <xf numFmtId="44" fontId="0" fillId="0" borderId="15" xfId="1" applyFont="1" applyFill="1" applyBorder="1" applyAlignment="1">
      <alignment wrapText="1"/>
    </xf>
    <xf numFmtId="44" fontId="10" fillId="2" borderId="11" xfId="1" applyFont="1" applyFill="1" applyBorder="1"/>
    <xf numFmtId="0" fontId="0" fillId="0" borderId="2" xfId="0" applyFill="1" applyBorder="1" applyAlignment="1">
      <alignment wrapText="1"/>
    </xf>
    <xf numFmtId="44" fontId="0" fillId="0" borderId="0" xfId="0" applyNumberFormat="1" applyFill="1"/>
    <xf numFmtId="0" fontId="0" fillId="0" borderId="7" xfId="0" applyFill="1" applyBorder="1" applyAlignment="1">
      <alignment wrapText="1"/>
    </xf>
    <xf numFmtId="44" fontId="0" fillId="0" borderId="16" xfId="1" applyFont="1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tabSelected="1" workbookViewId="0">
      <selection activeCell="A2" sqref="A2"/>
    </sheetView>
  </sheetViews>
  <sheetFormatPr defaultColWidth="8.81640625" defaultRowHeight="14.5" x14ac:dyDescent="0.35"/>
  <cols>
    <col min="1" max="1" width="28" customWidth="1"/>
    <col min="2" max="2" width="12.453125" customWidth="1"/>
    <col min="3" max="3" width="12.26953125" customWidth="1"/>
    <col min="4" max="4" width="8.453125" customWidth="1"/>
    <col min="5" max="5" width="11.453125" customWidth="1"/>
    <col min="6" max="6" width="10.26953125" customWidth="1"/>
    <col min="7" max="7" width="12.1796875" customWidth="1"/>
    <col min="8" max="8" width="11.26953125" bestFit="1" customWidth="1"/>
    <col min="9" max="9" width="10.81640625" bestFit="1" customWidth="1"/>
    <col min="10" max="13" width="9.81640625" bestFit="1" customWidth="1"/>
    <col min="14" max="14" width="11.453125" bestFit="1" customWidth="1"/>
    <col min="15" max="15" width="11.1796875" bestFit="1" customWidth="1"/>
    <col min="16" max="16" width="10.81640625" customWidth="1"/>
    <col min="17" max="17" width="11" customWidth="1"/>
  </cols>
  <sheetData>
    <row r="1" spans="1:16" ht="18.5" x14ac:dyDescent="0.45">
      <c r="A1" s="37" t="s">
        <v>66</v>
      </c>
      <c r="B1" s="30"/>
      <c r="C1" s="3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5" x14ac:dyDescent="0.45">
      <c r="A2" s="38" t="s">
        <v>70</v>
      </c>
      <c r="B2" s="32" t="s">
        <v>1</v>
      </c>
      <c r="C2" s="33" t="s">
        <v>63</v>
      </c>
      <c r="E2" s="35" t="s">
        <v>67</v>
      </c>
      <c r="F2" s="35" t="s">
        <v>67</v>
      </c>
      <c r="G2" s="35" t="s">
        <v>67</v>
      </c>
      <c r="H2" s="35" t="s">
        <v>67</v>
      </c>
      <c r="I2" s="36" t="s">
        <v>67</v>
      </c>
      <c r="J2" s="35" t="s">
        <v>67</v>
      </c>
      <c r="K2" s="35" t="s">
        <v>67</v>
      </c>
      <c r="L2" s="35" t="s">
        <v>67</v>
      </c>
      <c r="M2" s="35" t="s">
        <v>67</v>
      </c>
      <c r="N2" s="35" t="s">
        <v>67</v>
      </c>
      <c r="O2" s="35" t="s">
        <v>67</v>
      </c>
      <c r="P2" s="35" t="s">
        <v>67</v>
      </c>
    </row>
    <row r="3" spans="1:16" x14ac:dyDescent="0.35">
      <c r="A3" s="46" t="s">
        <v>68</v>
      </c>
      <c r="B3" s="23">
        <f>400*12</f>
        <v>4800</v>
      </c>
      <c r="C3" s="23">
        <f>+B3/12</f>
        <v>400</v>
      </c>
      <c r="E3" s="23">
        <f>+$C3</f>
        <v>400</v>
      </c>
      <c r="F3" s="23">
        <f t="shared" ref="F3:O3" si="0">+$C3</f>
        <v>400</v>
      </c>
      <c r="G3" s="23">
        <f t="shared" si="0"/>
        <v>400</v>
      </c>
      <c r="H3" s="23">
        <f t="shared" si="0"/>
        <v>400</v>
      </c>
      <c r="I3" s="23">
        <f t="shared" si="0"/>
        <v>400</v>
      </c>
      <c r="J3" s="23">
        <f t="shared" si="0"/>
        <v>400</v>
      </c>
      <c r="K3" s="23">
        <f t="shared" si="0"/>
        <v>400</v>
      </c>
      <c r="L3" s="23">
        <f t="shared" si="0"/>
        <v>400</v>
      </c>
      <c r="M3" s="23">
        <f t="shared" si="0"/>
        <v>400</v>
      </c>
      <c r="N3" s="23">
        <v>400</v>
      </c>
      <c r="O3" s="23">
        <f t="shared" si="0"/>
        <v>400</v>
      </c>
      <c r="P3" s="23">
        <f>+$C3</f>
        <v>400</v>
      </c>
    </row>
    <row r="4" spans="1:16" x14ac:dyDescent="0.35">
      <c r="A4" s="28"/>
      <c r="B4" s="29">
        <v>0</v>
      </c>
      <c r="C4" s="29">
        <f>+B4/12</f>
        <v>0</v>
      </c>
      <c r="E4" s="29" t="s">
        <v>65</v>
      </c>
      <c r="F4" s="29" t="s">
        <v>65</v>
      </c>
      <c r="G4" s="29" t="s">
        <v>65</v>
      </c>
      <c r="H4" s="29" t="s">
        <v>65</v>
      </c>
      <c r="I4" s="29" t="s">
        <v>65</v>
      </c>
      <c r="J4" s="29" t="s">
        <v>65</v>
      </c>
      <c r="K4" s="29" t="s">
        <v>65</v>
      </c>
      <c r="L4" s="29" t="s">
        <v>65</v>
      </c>
      <c r="M4" s="29" t="s">
        <v>65</v>
      </c>
      <c r="N4" s="40" t="s">
        <v>65</v>
      </c>
      <c r="O4" s="29" t="s">
        <v>65</v>
      </c>
      <c r="P4" s="29" t="s">
        <v>65</v>
      </c>
    </row>
    <row r="5" spans="1:16" x14ac:dyDescent="0.35">
      <c r="A5" s="21" t="s">
        <v>7</v>
      </c>
      <c r="B5" s="24">
        <f>SUM(B3:B4)</f>
        <v>4800</v>
      </c>
      <c r="C5" s="24">
        <f>SUM(C3:C4)</f>
        <v>400</v>
      </c>
      <c r="E5" s="24">
        <v>400</v>
      </c>
      <c r="F5" s="24">
        <v>400</v>
      </c>
      <c r="G5" s="24">
        <v>400</v>
      </c>
      <c r="H5" s="24">
        <v>400</v>
      </c>
      <c r="I5" s="24">
        <v>400</v>
      </c>
      <c r="J5" s="24">
        <v>400</v>
      </c>
      <c r="K5" s="24">
        <v>400</v>
      </c>
      <c r="L5" s="24">
        <v>400</v>
      </c>
      <c r="M5" s="24">
        <v>400</v>
      </c>
      <c r="N5" s="24">
        <v>400</v>
      </c>
      <c r="O5" s="24">
        <v>400</v>
      </c>
      <c r="P5" s="24">
        <v>400</v>
      </c>
    </row>
    <row r="6" spans="1:16" x14ac:dyDescent="0.35">
      <c r="A6" s="47" t="s">
        <v>65</v>
      </c>
      <c r="B6" s="24"/>
      <c r="C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35">
      <c r="A7" s="42" t="s">
        <v>69</v>
      </c>
      <c r="B7" s="26">
        <v>-120</v>
      </c>
      <c r="C7" s="26">
        <f t="shared" ref="C7:C23" si="1">+B7/12</f>
        <v>-10</v>
      </c>
      <c r="E7" s="26">
        <f t="shared" ref="E7:P19" si="2">+$C7</f>
        <v>-10</v>
      </c>
      <c r="F7" s="26">
        <f t="shared" si="2"/>
        <v>-10</v>
      </c>
      <c r="G7" s="26">
        <f t="shared" si="2"/>
        <v>-10</v>
      </c>
      <c r="H7" s="26">
        <f t="shared" si="2"/>
        <v>-10</v>
      </c>
      <c r="I7" s="26">
        <f t="shared" si="2"/>
        <v>-10</v>
      </c>
      <c r="J7" s="26">
        <f t="shared" si="2"/>
        <v>-10</v>
      </c>
      <c r="K7" s="26">
        <f t="shared" si="2"/>
        <v>-10</v>
      </c>
      <c r="L7" s="26">
        <f t="shared" si="2"/>
        <v>-10</v>
      </c>
      <c r="M7" s="26">
        <f t="shared" si="2"/>
        <v>-10</v>
      </c>
      <c r="N7" s="26">
        <f t="shared" si="2"/>
        <v>-10</v>
      </c>
      <c r="O7" s="26">
        <f t="shared" si="2"/>
        <v>-10</v>
      </c>
      <c r="P7" s="26">
        <f t="shared" si="2"/>
        <v>-10</v>
      </c>
    </row>
    <row r="8" spans="1:16" x14ac:dyDescent="0.35">
      <c r="A8" s="42" t="s">
        <v>65</v>
      </c>
      <c r="B8" s="26">
        <v>0</v>
      </c>
      <c r="C8" s="26">
        <f t="shared" si="1"/>
        <v>0</v>
      </c>
      <c r="E8" s="26">
        <f t="shared" si="2"/>
        <v>0</v>
      </c>
      <c r="F8" s="26">
        <f t="shared" si="2"/>
        <v>0</v>
      </c>
      <c r="G8" s="26">
        <f t="shared" si="2"/>
        <v>0</v>
      </c>
      <c r="H8" s="26">
        <f t="shared" si="2"/>
        <v>0</v>
      </c>
      <c r="I8" s="26">
        <f t="shared" si="2"/>
        <v>0</v>
      </c>
      <c r="J8" s="26">
        <f t="shared" si="2"/>
        <v>0</v>
      </c>
      <c r="K8" s="26">
        <f t="shared" si="2"/>
        <v>0</v>
      </c>
      <c r="L8" s="26">
        <f t="shared" si="2"/>
        <v>0</v>
      </c>
      <c r="M8" s="26">
        <f t="shared" si="2"/>
        <v>0</v>
      </c>
      <c r="N8" s="26">
        <f t="shared" si="2"/>
        <v>0</v>
      </c>
      <c r="O8" s="26">
        <f t="shared" si="2"/>
        <v>0</v>
      </c>
      <c r="P8" s="26">
        <f t="shared" si="2"/>
        <v>0</v>
      </c>
    </row>
    <row r="9" spans="1:16" x14ac:dyDescent="0.35">
      <c r="A9" s="42"/>
      <c r="B9" s="26">
        <v>0</v>
      </c>
      <c r="C9" s="26">
        <f t="shared" si="1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0</v>
      </c>
      <c r="P9" s="26">
        <f t="shared" si="2"/>
        <v>0</v>
      </c>
    </row>
    <row r="10" spans="1:16" x14ac:dyDescent="0.35">
      <c r="A10" s="42"/>
      <c r="B10" s="26">
        <v>0</v>
      </c>
      <c r="C10" s="26">
        <f t="shared" si="1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2"/>
        <v>0</v>
      </c>
      <c r="P10" s="26">
        <f t="shared" si="2"/>
        <v>0</v>
      </c>
    </row>
    <row r="11" spans="1:16" x14ac:dyDescent="0.35">
      <c r="A11" s="42"/>
      <c r="B11" s="26">
        <v>0</v>
      </c>
      <c r="C11" s="26">
        <f t="shared" si="1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26">
        <f t="shared" si="2"/>
        <v>0</v>
      </c>
    </row>
    <row r="12" spans="1:16" x14ac:dyDescent="0.35">
      <c r="A12" s="42"/>
      <c r="B12" s="26">
        <v>0</v>
      </c>
      <c r="C12" s="26">
        <f t="shared" si="1"/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</row>
    <row r="13" spans="1:16" x14ac:dyDescent="0.35">
      <c r="A13" s="42"/>
      <c r="B13" s="26">
        <v>0</v>
      </c>
      <c r="C13" s="26">
        <f t="shared" si="1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</row>
    <row r="14" spans="1:16" x14ac:dyDescent="0.35">
      <c r="A14" s="42"/>
      <c r="B14" s="25">
        <v>0</v>
      </c>
      <c r="C14" s="26">
        <f t="shared" si="1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</row>
    <row r="15" spans="1:16" x14ac:dyDescent="0.35">
      <c r="A15" s="42"/>
      <c r="B15" s="25">
        <v>0</v>
      </c>
      <c r="C15" s="25">
        <f t="shared" si="1"/>
        <v>0</v>
      </c>
      <c r="E15" s="26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</row>
    <row r="16" spans="1:16" x14ac:dyDescent="0.35">
      <c r="A16" s="42"/>
      <c r="B16" s="25">
        <v>0</v>
      </c>
      <c r="C16" s="25">
        <f t="shared" si="1"/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</row>
    <row r="17" spans="1:17" x14ac:dyDescent="0.35">
      <c r="A17" s="42"/>
      <c r="B17" s="25">
        <v>0</v>
      </c>
      <c r="C17" s="25">
        <f t="shared" si="1"/>
        <v>0</v>
      </c>
      <c r="E17" s="26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</row>
    <row r="18" spans="1:17" x14ac:dyDescent="0.35">
      <c r="A18" s="42"/>
      <c r="B18" s="25">
        <v>0</v>
      </c>
      <c r="C18" s="25">
        <f t="shared" si="1"/>
        <v>0</v>
      </c>
      <c r="E18" s="26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1:17" x14ac:dyDescent="0.35">
      <c r="A19" s="42"/>
      <c r="B19" s="25">
        <v>0</v>
      </c>
      <c r="C19" s="25">
        <f t="shared" si="1"/>
        <v>0</v>
      </c>
      <c r="E19" s="26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</row>
    <row r="20" spans="1:17" x14ac:dyDescent="0.35">
      <c r="A20" s="42"/>
      <c r="B20" s="25">
        <v>0</v>
      </c>
      <c r="C20" s="25">
        <f t="shared" si="1"/>
        <v>0</v>
      </c>
      <c r="E20" s="26">
        <f t="shared" ref="E20:E23" si="3">+$C20</f>
        <v>0</v>
      </c>
      <c r="F20" s="25">
        <f t="shared" ref="F20:P23" si="4">+$C20</f>
        <v>0</v>
      </c>
      <c r="G20" s="25">
        <f t="shared" si="4"/>
        <v>0</v>
      </c>
      <c r="H20" s="25">
        <f t="shared" si="4"/>
        <v>0</v>
      </c>
      <c r="I20" s="25">
        <f t="shared" si="4"/>
        <v>0</v>
      </c>
      <c r="J20" s="25">
        <f t="shared" si="4"/>
        <v>0</v>
      </c>
      <c r="K20" s="25">
        <f t="shared" si="4"/>
        <v>0</v>
      </c>
      <c r="L20" s="25">
        <f t="shared" si="4"/>
        <v>0</v>
      </c>
      <c r="M20" s="25">
        <f t="shared" si="4"/>
        <v>0</v>
      </c>
      <c r="N20" s="25">
        <f t="shared" si="4"/>
        <v>0</v>
      </c>
      <c r="O20" s="25">
        <f t="shared" si="4"/>
        <v>0</v>
      </c>
      <c r="P20" s="25">
        <f t="shared" si="4"/>
        <v>0</v>
      </c>
    </row>
    <row r="21" spans="1:17" x14ac:dyDescent="0.35">
      <c r="A21" s="42"/>
      <c r="B21" s="25">
        <v>0</v>
      </c>
      <c r="C21" s="25">
        <f t="shared" si="1"/>
        <v>0</v>
      </c>
      <c r="E21" s="26">
        <f t="shared" si="3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</row>
    <row r="22" spans="1:17" x14ac:dyDescent="0.35">
      <c r="A22" s="42" t="s">
        <v>65</v>
      </c>
      <c r="B22" s="25">
        <v>0</v>
      </c>
      <c r="C22" s="25">
        <f t="shared" si="1"/>
        <v>0</v>
      </c>
      <c r="E22" s="26">
        <f t="shared" si="3"/>
        <v>0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>
        <f t="shared" si="4"/>
        <v>0</v>
      </c>
      <c r="P22" s="25">
        <f t="shared" si="4"/>
        <v>0</v>
      </c>
    </row>
    <row r="23" spans="1:17" x14ac:dyDescent="0.35">
      <c r="A23" s="42" t="s">
        <v>65</v>
      </c>
      <c r="B23" s="25">
        <v>0</v>
      </c>
      <c r="C23" s="25">
        <f t="shared" si="1"/>
        <v>0</v>
      </c>
      <c r="E23" s="26">
        <f t="shared" si="3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</row>
    <row r="24" spans="1:17" x14ac:dyDescent="0.35">
      <c r="A24" s="42" t="s">
        <v>65</v>
      </c>
      <c r="B24" s="25">
        <v>0</v>
      </c>
      <c r="C24" s="25">
        <f>+B24/12</f>
        <v>0</v>
      </c>
      <c r="E24" s="26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7" x14ac:dyDescent="0.35">
      <c r="A25" s="22" t="s">
        <v>64</v>
      </c>
      <c r="B25" s="27">
        <f>SUM(B7:B24)</f>
        <v>-120</v>
      </c>
      <c r="C25" s="27" t="s">
        <v>65</v>
      </c>
      <c r="E25" s="41">
        <f>SUM(E5:E24)</f>
        <v>390</v>
      </c>
      <c r="F25" s="41">
        <f t="shared" ref="F25:P25" si="5">SUM(F5:F24)</f>
        <v>390</v>
      </c>
      <c r="G25" s="41">
        <f t="shared" si="5"/>
        <v>390</v>
      </c>
      <c r="H25" s="41">
        <f t="shared" si="5"/>
        <v>390</v>
      </c>
      <c r="I25" s="41">
        <f t="shared" si="5"/>
        <v>390</v>
      </c>
      <c r="J25" s="41">
        <f t="shared" si="5"/>
        <v>390</v>
      </c>
      <c r="K25" s="41">
        <f t="shared" si="5"/>
        <v>390</v>
      </c>
      <c r="L25" s="41">
        <f t="shared" si="5"/>
        <v>390</v>
      </c>
      <c r="M25" s="41">
        <f t="shared" si="5"/>
        <v>390</v>
      </c>
      <c r="N25" s="41">
        <f t="shared" si="5"/>
        <v>390</v>
      </c>
      <c r="O25" s="41">
        <f t="shared" si="5"/>
        <v>390</v>
      </c>
      <c r="P25" s="41">
        <f t="shared" si="5"/>
        <v>390</v>
      </c>
      <c r="Q25" s="2">
        <f>SUM(E25:P25)</f>
        <v>4680</v>
      </c>
    </row>
    <row r="26" spans="1:17" x14ac:dyDescent="0.35">
      <c r="A26" s="44" t="s">
        <v>65</v>
      </c>
      <c r="B26" s="45" t="s">
        <v>65</v>
      </c>
    </row>
    <row r="27" spans="1:17" x14ac:dyDescent="0.35">
      <c r="A27" s="4" t="s">
        <v>65</v>
      </c>
    </row>
    <row r="28" spans="1:17" x14ac:dyDescent="0.35">
      <c r="A28" s="7"/>
      <c r="B28" s="7"/>
      <c r="C28" s="7"/>
      <c r="D28" s="7"/>
      <c r="E28" s="7"/>
      <c r="F28" s="7"/>
      <c r="G28" s="7"/>
      <c r="H28" s="7"/>
    </row>
    <row r="29" spans="1:17" x14ac:dyDescent="0.35">
      <c r="A29" s="7"/>
      <c r="B29" s="7"/>
      <c r="C29" s="7"/>
      <c r="D29" s="7"/>
      <c r="E29" s="7"/>
      <c r="F29" s="7"/>
      <c r="G29" s="7"/>
      <c r="H29" s="7"/>
    </row>
    <row r="30" spans="1:17" x14ac:dyDescent="0.35">
      <c r="A30" s="7"/>
      <c r="B30" s="7"/>
      <c r="C30" s="7"/>
      <c r="D30" s="7"/>
      <c r="E30" s="43"/>
      <c r="F30" s="7"/>
      <c r="G30" s="7"/>
      <c r="H30" s="7"/>
    </row>
    <row r="31" spans="1:17" x14ac:dyDescent="0.35">
      <c r="A31" s="7"/>
      <c r="B31" s="7"/>
      <c r="C31" s="7"/>
      <c r="D31" s="7"/>
      <c r="E31" s="7"/>
      <c r="F31" s="7"/>
      <c r="G31" s="7"/>
      <c r="H31" s="7"/>
    </row>
    <row r="32" spans="1:17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39"/>
      <c r="B34" s="39"/>
      <c r="C34" s="39"/>
      <c r="D34" s="39"/>
      <c r="E34" s="39"/>
    </row>
    <row r="35" spans="1:8" x14ac:dyDescent="0.35">
      <c r="A35" s="39"/>
      <c r="B35" s="39"/>
      <c r="C35" s="39"/>
      <c r="D35" s="39"/>
      <c r="E35" s="39"/>
    </row>
    <row r="36" spans="1:8" x14ac:dyDescent="0.35">
      <c r="A36" s="39"/>
      <c r="B36" s="39"/>
      <c r="C36" s="39"/>
      <c r="D36" s="39"/>
      <c r="E36" s="39"/>
    </row>
    <row r="37" spans="1:8" x14ac:dyDescent="0.35">
      <c r="A37" s="39"/>
      <c r="B37" s="39"/>
      <c r="C37" s="39"/>
      <c r="D37" s="39"/>
      <c r="E37" s="39"/>
    </row>
    <row r="38" spans="1:8" x14ac:dyDescent="0.35">
      <c r="A38" s="39"/>
      <c r="B38" s="39"/>
      <c r="C38" s="39"/>
      <c r="D38" s="39"/>
      <c r="E38" s="39"/>
    </row>
    <row r="39" spans="1:8" x14ac:dyDescent="0.35">
      <c r="A39" s="39"/>
      <c r="B39" s="39"/>
      <c r="C39" s="39"/>
      <c r="D39" s="39"/>
      <c r="E39" s="39"/>
    </row>
    <row r="40" spans="1:8" x14ac:dyDescent="0.35">
      <c r="A40" s="39"/>
      <c r="B40" s="39"/>
      <c r="C40" s="39"/>
      <c r="D40" s="39"/>
      <c r="E40" s="39"/>
    </row>
    <row r="41" spans="1:8" x14ac:dyDescent="0.35">
      <c r="A41" s="39"/>
      <c r="B41" s="39"/>
      <c r="C41" s="39"/>
      <c r="D41" s="39"/>
      <c r="E41" s="39"/>
    </row>
    <row r="42" spans="1:8" x14ac:dyDescent="0.35">
      <c r="A42" s="39"/>
      <c r="B42" s="39"/>
      <c r="C42" s="39"/>
      <c r="D42" s="39"/>
      <c r="E42" s="39"/>
    </row>
  </sheetData>
  <pageMargins left="0.70866141732283472" right="0.70866141732283472" top="0.74803149606299213" bottom="0.74803149606299213" header="0.31496062992125984" footer="0.31496062992125984"/>
  <pageSetup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80" zoomScaleNormal="80" zoomScalePageLayoutView="80" workbookViewId="0">
      <pane xSplit="2" ySplit="2" topLeftCell="J48" activePane="bottomRight" state="frozen"/>
      <selection activeCell="P56" sqref="P56"/>
      <selection pane="topRight" activeCell="P56" sqref="P56"/>
      <selection pane="bottomLeft" activeCell="P56" sqref="P56"/>
      <selection pane="bottomRight" activeCell="P56" sqref="P56"/>
    </sheetView>
  </sheetViews>
  <sheetFormatPr defaultColWidth="8.81640625" defaultRowHeight="14.5" x14ac:dyDescent="0.35"/>
  <cols>
    <col min="1" max="1" width="44.453125" bestFit="1" customWidth="1"/>
    <col min="2" max="2" width="9.81640625" customWidth="1"/>
    <col min="3" max="16" width="15.1796875" customWidth="1"/>
    <col min="17" max="17" width="13.453125" customWidth="1"/>
  </cols>
  <sheetData>
    <row r="1" spans="1:17" ht="29" x14ac:dyDescent="0.35">
      <c r="C1" s="10" t="s">
        <v>47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1" t="s">
        <v>33</v>
      </c>
    </row>
    <row r="2" spans="1:17" x14ac:dyDescent="0.35">
      <c r="A2" t="s">
        <v>52</v>
      </c>
      <c r="C2" s="10"/>
      <c r="D2" s="10" t="s">
        <v>30</v>
      </c>
      <c r="E2" s="10" t="s">
        <v>30</v>
      </c>
      <c r="F2" s="10" t="s">
        <v>30</v>
      </c>
      <c r="G2" s="10" t="s">
        <v>30</v>
      </c>
      <c r="H2" s="10" t="s">
        <v>30</v>
      </c>
      <c r="I2" s="10" t="s">
        <v>31</v>
      </c>
      <c r="J2" s="10" t="s">
        <v>31</v>
      </c>
      <c r="K2" s="10" t="s">
        <v>31</v>
      </c>
      <c r="L2" s="10" t="s">
        <v>31</v>
      </c>
      <c r="M2" s="10" t="s">
        <v>31</v>
      </c>
      <c r="N2" s="10" t="s">
        <v>31</v>
      </c>
      <c r="O2" s="10" t="s">
        <v>31</v>
      </c>
      <c r="P2" s="10" t="s">
        <v>31</v>
      </c>
      <c r="Q2" s="3"/>
    </row>
    <row r="3" spans="1:17" x14ac:dyDescent="0.35">
      <c r="A3" t="e">
        <f>+#REF!</f>
        <v>#REF!</v>
      </c>
      <c r="C3" s="1">
        <v>-200</v>
      </c>
      <c r="D3" s="1">
        <v>-200</v>
      </c>
      <c r="E3" s="1">
        <v>-200</v>
      </c>
      <c r="F3" s="1">
        <v>-200</v>
      </c>
      <c r="G3" s="1">
        <v>-200</v>
      </c>
      <c r="H3" s="1">
        <v>-200</v>
      </c>
      <c r="I3" s="1">
        <v>-200</v>
      </c>
      <c r="J3" s="1">
        <v>-200</v>
      </c>
      <c r="K3" s="1">
        <v>-200</v>
      </c>
      <c r="L3" s="1">
        <v>-200</v>
      </c>
      <c r="M3" s="1">
        <v>-200</v>
      </c>
      <c r="N3" s="1">
        <v>-200</v>
      </c>
      <c r="O3" s="1">
        <v>-200</v>
      </c>
      <c r="P3" s="1">
        <v>-200</v>
      </c>
      <c r="Q3" s="9">
        <f t="shared" ref="Q3:Q13" si="0">SUM(C3:P3)</f>
        <v>-2800</v>
      </c>
    </row>
    <row r="4" spans="1:17" x14ac:dyDescent="0.35">
      <c r="A4" t="s">
        <v>51</v>
      </c>
      <c r="C4" s="1">
        <v>-84</v>
      </c>
      <c r="D4" s="1">
        <v>-84</v>
      </c>
      <c r="E4" s="1">
        <v>-84</v>
      </c>
      <c r="F4" s="1">
        <v>-84</v>
      </c>
      <c r="G4" s="1">
        <v>-84</v>
      </c>
      <c r="H4" s="1">
        <v>-84</v>
      </c>
      <c r="I4" s="1">
        <v>-84</v>
      </c>
      <c r="J4" s="1">
        <v>-84</v>
      </c>
      <c r="K4" s="1">
        <v>-84</v>
      </c>
      <c r="L4" s="1">
        <v>-84</v>
      </c>
      <c r="M4" s="1">
        <v>-84</v>
      </c>
      <c r="N4" s="1">
        <v>-84</v>
      </c>
      <c r="O4" s="1">
        <v>-84</v>
      </c>
      <c r="P4" s="1">
        <v>-84</v>
      </c>
      <c r="Q4" s="9">
        <f t="shared" si="0"/>
        <v>-1176</v>
      </c>
    </row>
    <row r="5" spans="1:17" x14ac:dyDescent="0.35">
      <c r="A5" t="s">
        <v>54</v>
      </c>
      <c r="C5" s="1">
        <v>50</v>
      </c>
      <c r="D5" s="1">
        <v>50</v>
      </c>
      <c r="E5" s="1">
        <v>50</v>
      </c>
      <c r="F5" s="1">
        <v>50</v>
      </c>
      <c r="G5" s="1">
        <v>50</v>
      </c>
      <c r="H5" s="1">
        <v>50</v>
      </c>
      <c r="I5" s="1">
        <v>50</v>
      </c>
      <c r="J5" s="1">
        <v>50</v>
      </c>
      <c r="K5" s="1">
        <v>50</v>
      </c>
      <c r="L5" s="1">
        <v>50</v>
      </c>
      <c r="M5" s="1">
        <v>50</v>
      </c>
      <c r="N5" s="1">
        <v>50</v>
      </c>
      <c r="O5" s="1">
        <v>50</v>
      </c>
      <c r="P5" s="1">
        <v>50</v>
      </c>
      <c r="Q5" s="9">
        <f t="shared" si="0"/>
        <v>700</v>
      </c>
    </row>
    <row r="6" spans="1:17" x14ac:dyDescent="0.35">
      <c r="A6" t="s">
        <v>53</v>
      </c>
      <c r="C6" s="1">
        <v>53.57</v>
      </c>
      <c r="D6" s="1">
        <v>53.57</v>
      </c>
      <c r="E6" s="1">
        <v>53.57</v>
      </c>
      <c r="F6" s="1">
        <v>53.57</v>
      </c>
      <c r="G6" s="1">
        <v>53.57</v>
      </c>
      <c r="H6" s="1">
        <v>53.57</v>
      </c>
      <c r="I6" s="1">
        <v>53.57</v>
      </c>
      <c r="J6" s="1">
        <v>53.57</v>
      </c>
      <c r="K6" s="1">
        <v>53.57</v>
      </c>
      <c r="L6" s="1">
        <v>53.59</v>
      </c>
      <c r="M6" s="1">
        <v>53.57</v>
      </c>
      <c r="N6" s="1">
        <v>53.57</v>
      </c>
      <c r="O6" s="1">
        <v>53.57</v>
      </c>
      <c r="P6" s="1">
        <v>53.57</v>
      </c>
      <c r="Q6" s="9">
        <f t="shared" si="0"/>
        <v>750.00000000000023</v>
      </c>
    </row>
    <row r="7" spans="1:17" x14ac:dyDescent="0.35">
      <c r="A7" t="s">
        <v>55</v>
      </c>
      <c r="C7" s="1">
        <v>6.16</v>
      </c>
      <c r="D7" s="1">
        <v>6.16</v>
      </c>
      <c r="E7" s="1">
        <v>6.16</v>
      </c>
      <c r="F7" s="1">
        <v>6.16</v>
      </c>
      <c r="G7" s="1">
        <v>6.16</v>
      </c>
      <c r="H7" s="1">
        <v>6.16</v>
      </c>
      <c r="I7" s="1">
        <v>6.16</v>
      </c>
      <c r="J7" s="1">
        <v>6.16</v>
      </c>
      <c r="K7" s="1">
        <v>6.16</v>
      </c>
      <c r="L7" s="1">
        <v>6.17</v>
      </c>
      <c r="M7" s="1">
        <v>6.16</v>
      </c>
      <c r="N7" s="1">
        <v>6.16</v>
      </c>
      <c r="O7" s="1">
        <v>6.16</v>
      </c>
      <c r="P7" s="1">
        <v>6.16</v>
      </c>
      <c r="Q7" s="9">
        <f t="shared" si="0"/>
        <v>86.249999999999986</v>
      </c>
    </row>
    <row r="8" spans="1:17" x14ac:dyDescent="0.35">
      <c r="A8" t="s">
        <v>56</v>
      </c>
      <c r="C8" s="6">
        <v>57.86</v>
      </c>
      <c r="D8" s="6">
        <v>57.86</v>
      </c>
      <c r="E8" s="6">
        <v>57.86</v>
      </c>
      <c r="F8" s="6">
        <v>57.86</v>
      </c>
      <c r="G8" s="6">
        <v>57.86</v>
      </c>
      <c r="H8" s="6">
        <v>57.86</v>
      </c>
      <c r="I8" s="6">
        <v>57.86</v>
      </c>
      <c r="J8" s="6">
        <v>57.86</v>
      </c>
      <c r="K8" s="6">
        <v>57.86</v>
      </c>
      <c r="L8" s="6">
        <v>57.82</v>
      </c>
      <c r="M8" s="6">
        <v>57.86</v>
      </c>
      <c r="N8" s="6">
        <v>57.86</v>
      </c>
      <c r="O8" s="6">
        <v>57.86</v>
      </c>
      <c r="P8" s="6">
        <v>57.86</v>
      </c>
      <c r="Q8" s="9">
        <f t="shared" si="0"/>
        <v>810.00000000000011</v>
      </c>
    </row>
    <row r="9" spans="1:17" x14ac:dyDescent="0.35">
      <c r="A9" t="s">
        <v>2</v>
      </c>
      <c r="C9" s="6">
        <v>21.43</v>
      </c>
      <c r="D9" s="6">
        <v>21.43</v>
      </c>
      <c r="E9" s="6">
        <v>21.43</v>
      </c>
      <c r="F9" s="6">
        <v>21.43</v>
      </c>
      <c r="G9" s="6">
        <v>21.43</v>
      </c>
      <c r="H9" s="6">
        <v>21.43</v>
      </c>
      <c r="I9" s="6">
        <v>21.43</v>
      </c>
      <c r="J9" s="6">
        <v>21.43</v>
      </c>
      <c r="K9" s="6">
        <v>21.43</v>
      </c>
      <c r="L9" s="6">
        <v>21.41</v>
      </c>
      <c r="M9" s="6">
        <v>21.43</v>
      </c>
      <c r="N9" s="6">
        <v>21.43</v>
      </c>
      <c r="O9" s="6">
        <v>21.43</v>
      </c>
      <c r="P9" s="6">
        <v>21.43</v>
      </c>
      <c r="Q9" s="9">
        <f t="shared" si="0"/>
        <v>300.00000000000006</v>
      </c>
    </row>
    <row r="10" spans="1:17" x14ac:dyDescent="0.35">
      <c r="A10" t="s">
        <v>3</v>
      </c>
      <c r="C10" s="6">
        <v>17.100000000000001</v>
      </c>
      <c r="D10" s="6">
        <v>17.100000000000001</v>
      </c>
      <c r="E10" s="6">
        <v>17.100000000000001</v>
      </c>
      <c r="F10" s="6">
        <v>17.100000000000001</v>
      </c>
      <c r="G10" s="6">
        <v>17.100000000000001</v>
      </c>
      <c r="H10" s="6">
        <v>17.100000000000001</v>
      </c>
      <c r="I10" s="6">
        <v>17.100000000000001</v>
      </c>
      <c r="J10" s="6">
        <v>17.100000000000001</v>
      </c>
      <c r="K10" s="6">
        <v>17.100000000000001</v>
      </c>
      <c r="L10" s="6">
        <v>17.100000000000001</v>
      </c>
      <c r="M10" s="6">
        <v>17.100000000000001</v>
      </c>
      <c r="N10" s="6">
        <v>17.100000000000001</v>
      </c>
      <c r="O10" s="6">
        <v>17.100000000000001</v>
      </c>
      <c r="P10" s="6">
        <v>17.100000000000001</v>
      </c>
      <c r="Q10" s="9">
        <f t="shared" si="0"/>
        <v>239.39999999999995</v>
      </c>
    </row>
    <row r="11" spans="1:17" x14ac:dyDescent="0.35">
      <c r="A11" t="s">
        <v>0</v>
      </c>
      <c r="C11" s="6">
        <v>20</v>
      </c>
      <c r="D11" s="6">
        <v>20</v>
      </c>
      <c r="E11" s="6">
        <v>20</v>
      </c>
      <c r="F11" s="6">
        <v>20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v>20</v>
      </c>
      <c r="N11" s="6">
        <v>20</v>
      </c>
      <c r="O11" s="6">
        <v>20</v>
      </c>
      <c r="P11" s="6">
        <v>20</v>
      </c>
      <c r="Q11" s="9">
        <f t="shared" si="0"/>
        <v>280</v>
      </c>
    </row>
    <row r="12" spans="1:17" x14ac:dyDescent="0.35">
      <c r="A12" t="s">
        <v>4</v>
      </c>
      <c r="C12" s="6">
        <v>1.79</v>
      </c>
      <c r="D12" s="6">
        <v>1.79</v>
      </c>
      <c r="E12" s="6">
        <v>1.79</v>
      </c>
      <c r="F12" s="6">
        <v>1.79</v>
      </c>
      <c r="G12" s="6">
        <v>1.79</v>
      </c>
      <c r="H12" s="6">
        <v>1.79</v>
      </c>
      <c r="I12" s="6">
        <v>1.79</v>
      </c>
      <c r="J12" s="6">
        <v>1.79</v>
      </c>
      <c r="K12" s="6">
        <v>1.79</v>
      </c>
      <c r="L12" s="6">
        <v>1.75</v>
      </c>
      <c r="M12" s="6">
        <v>1.79</v>
      </c>
      <c r="N12" s="6">
        <v>1.79</v>
      </c>
      <c r="O12" s="6">
        <v>1.79</v>
      </c>
      <c r="P12" s="6">
        <v>1.79</v>
      </c>
      <c r="Q12" s="9">
        <f t="shared" si="0"/>
        <v>25.019999999999992</v>
      </c>
    </row>
    <row r="13" spans="1:17" x14ac:dyDescent="0.35">
      <c r="A13" t="s">
        <v>5</v>
      </c>
      <c r="C13" s="6">
        <v>16</v>
      </c>
      <c r="D13" s="6">
        <v>16</v>
      </c>
      <c r="E13" s="6">
        <v>16</v>
      </c>
      <c r="F13" s="6">
        <v>16</v>
      </c>
      <c r="G13" s="6">
        <v>16</v>
      </c>
      <c r="H13" s="6">
        <v>16</v>
      </c>
      <c r="I13" s="6">
        <v>16</v>
      </c>
      <c r="J13" s="6">
        <v>16</v>
      </c>
      <c r="K13" s="6">
        <v>16</v>
      </c>
      <c r="L13" s="6">
        <v>16</v>
      </c>
      <c r="M13" s="6">
        <v>16</v>
      </c>
      <c r="N13" s="6">
        <v>16</v>
      </c>
      <c r="O13" s="6">
        <v>16</v>
      </c>
      <c r="P13" s="6">
        <v>16</v>
      </c>
      <c r="Q13" s="9">
        <f t="shared" si="0"/>
        <v>224</v>
      </c>
    </row>
    <row r="14" spans="1:17" x14ac:dyDescent="0.3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"/>
    </row>
    <row r="15" spans="1:17" x14ac:dyDescent="0.3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"/>
    </row>
    <row r="16" spans="1:17" x14ac:dyDescent="0.3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"/>
    </row>
    <row r="17" spans="1:17" x14ac:dyDescent="0.3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"/>
    </row>
    <row r="18" spans="1:17" x14ac:dyDescent="0.3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"/>
    </row>
    <row r="19" spans="1:17" x14ac:dyDescent="0.3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"/>
    </row>
    <row r="20" spans="1:17" x14ac:dyDescent="0.3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"/>
    </row>
    <row r="21" spans="1:17" x14ac:dyDescent="0.3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"/>
    </row>
    <row r="22" spans="1:17" x14ac:dyDescent="0.3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"/>
    </row>
    <row r="23" spans="1:17" x14ac:dyDescent="0.3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"/>
    </row>
    <row r="24" spans="1:17" x14ac:dyDescent="0.35">
      <c r="A24" t="s">
        <v>21</v>
      </c>
      <c r="C24" s="1"/>
      <c r="D24" s="1">
        <v>52</v>
      </c>
      <c r="E24" s="1">
        <v>52</v>
      </c>
      <c r="F24" s="1">
        <v>52</v>
      </c>
      <c r="G24" s="1">
        <v>52</v>
      </c>
      <c r="H24" s="1">
        <v>52</v>
      </c>
      <c r="I24" s="1">
        <v>56</v>
      </c>
      <c r="J24" s="1">
        <v>56</v>
      </c>
      <c r="K24" s="1">
        <v>56</v>
      </c>
      <c r="L24" s="1">
        <v>56</v>
      </c>
      <c r="M24" s="1">
        <v>56</v>
      </c>
      <c r="N24" s="1">
        <v>56</v>
      </c>
      <c r="O24" s="1">
        <v>56</v>
      </c>
      <c r="P24" s="1">
        <v>56</v>
      </c>
      <c r="Q24" s="9">
        <f t="shared" ref="Q24:Q34" si="1">SUM(C24:P24)</f>
        <v>708</v>
      </c>
    </row>
    <row r="25" spans="1:17" x14ac:dyDescent="0.35">
      <c r="A25" t="s">
        <v>22</v>
      </c>
      <c r="C25" s="1"/>
      <c r="D25" s="1">
        <v>0</v>
      </c>
      <c r="E25" s="1">
        <v>0</v>
      </c>
      <c r="F25" s="1">
        <v>44</v>
      </c>
      <c r="G25" s="1">
        <v>44</v>
      </c>
      <c r="H25" s="1">
        <v>44</v>
      </c>
      <c r="I25" s="1">
        <v>44</v>
      </c>
      <c r="J25" s="1">
        <v>44</v>
      </c>
      <c r="K25" s="1">
        <v>44</v>
      </c>
      <c r="L25" s="1">
        <v>44</v>
      </c>
      <c r="M25" s="1">
        <v>44</v>
      </c>
      <c r="N25" s="1">
        <v>44</v>
      </c>
      <c r="O25" s="1">
        <v>44</v>
      </c>
      <c r="P25" s="1">
        <v>44</v>
      </c>
      <c r="Q25" s="9">
        <f t="shared" si="1"/>
        <v>484</v>
      </c>
    </row>
    <row r="26" spans="1:17" x14ac:dyDescent="0.35">
      <c r="A26" t="s">
        <v>23</v>
      </c>
      <c r="C26" s="1"/>
      <c r="D26" s="1">
        <v>19</v>
      </c>
      <c r="E26" s="1">
        <v>19</v>
      </c>
      <c r="F26" s="1">
        <v>19</v>
      </c>
      <c r="G26" s="1">
        <v>19</v>
      </c>
      <c r="H26" s="1">
        <v>19</v>
      </c>
      <c r="I26" s="1">
        <v>19</v>
      </c>
      <c r="J26" s="1">
        <v>19</v>
      </c>
      <c r="K26" s="1">
        <v>19</v>
      </c>
      <c r="L26" s="1">
        <v>19</v>
      </c>
      <c r="M26" s="1">
        <v>19</v>
      </c>
      <c r="N26" s="1">
        <v>19</v>
      </c>
      <c r="O26" s="1">
        <v>19</v>
      </c>
      <c r="P26" s="1">
        <v>19</v>
      </c>
      <c r="Q26" s="9">
        <f t="shared" si="1"/>
        <v>247</v>
      </c>
    </row>
    <row r="27" spans="1:17" x14ac:dyDescent="0.35">
      <c r="A27" t="s">
        <v>24</v>
      </c>
      <c r="C27" s="1"/>
      <c r="D27" s="1">
        <v>7</v>
      </c>
      <c r="E27" s="1">
        <v>7</v>
      </c>
      <c r="F27" s="1">
        <v>7</v>
      </c>
      <c r="G27" s="1">
        <v>7</v>
      </c>
      <c r="H27" s="1">
        <v>7</v>
      </c>
      <c r="I27" s="1">
        <v>7</v>
      </c>
      <c r="J27" s="1">
        <v>7</v>
      </c>
      <c r="K27" s="1">
        <v>7</v>
      </c>
      <c r="L27" s="1">
        <v>7</v>
      </c>
      <c r="M27" s="1">
        <v>7</v>
      </c>
      <c r="N27" s="1">
        <v>7</v>
      </c>
      <c r="O27" s="1">
        <v>7</v>
      </c>
      <c r="P27" s="1">
        <v>7</v>
      </c>
      <c r="Q27" s="9">
        <f t="shared" si="1"/>
        <v>91</v>
      </c>
    </row>
    <row r="28" spans="1:17" x14ac:dyDescent="0.35">
      <c r="A28" t="s">
        <v>25</v>
      </c>
      <c r="C28" s="1"/>
      <c r="D28" s="1">
        <v>5.5</v>
      </c>
      <c r="E28" s="1">
        <v>5.5</v>
      </c>
      <c r="F28" s="1">
        <v>5.5</v>
      </c>
      <c r="G28" s="1">
        <v>5.5</v>
      </c>
      <c r="H28" s="1">
        <v>5.5</v>
      </c>
      <c r="I28" s="1">
        <v>5.5</v>
      </c>
      <c r="J28" s="1">
        <v>5.5</v>
      </c>
      <c r="K28" s="1">
        <v>5.5</v>
      </c>
      <c r="L28" s="1">
        <v>5.5</v>
      </c>
      <c r="M28" s="1">
        <v>5.5</v>
      </c>
      <c r="N28" s="1">
        <v>5.5</v>
      </c>
      <c r="O28" s="1">
        <v>5.5</v>
      </c>
      <c r="P28" s="1">
        <v>5.5</v>
      </c>
      <c r="Q28" s="9">
        <f t="shared" si="1"/>
        <v>71.5</v>
      </c>
    </row>
    <row r="29" spans="1:17" x14ac:dyDescent="0.35">
      <c r="A29" t="s">
        <v>26</v>
      </c>
      <c r="C29" s="1"/>
      <c r="D29" s="1">
        <v>1.53</v>
      </c>
      <c r="E29" s="1">
        <v>1.53</v>
      </c>
      <c r="F29" s="1">
        <v>1.53</v>
      </c>
      <c r="G29" s="1">
        <v>1.53</v>
      </c>
      <c r="H29" s="1">
        <v>1.53</v>
      </c>
      <c r="I29" s="1">
        <v>1.53</v>
      </c>
      <c r="J29" s="1">
        <v>1.53</v>
      </c>
      <c r="K29" s="1">
        <v>1.53</v>
      </c>
      <c r="L29" s="1">
        <v>1.64</v>
      </c>
      <c r="M29" s="1">
        <v>1.53</v>
      </c>
      <c r="N29" s="1">
        <v>1.53</v>
      </c>
      <c r="O29" s="1">
        <v>1.53</v>
      </c>
      <c r="P29" s="1">
        <v>1.53</v>
      </c>
      <c r="Q29" s="9">
        <f t="shared" si="1"/>
        <v>20</v>
      </c>
    </row>
    <row r="30" spans="1:17" x14ac:dyDescent="0.35">
      <c r="A30" s="3" t="s">
        <v>27</v>
      </c>
      <c r="B30" s="3"/>
      <c r="C30" s="9"/>
      <c r="D30" s="9">
        <v>85.03</v>
      </c>
      <c r="E30" s="9">
        <f t="shared" ref="E30:P30" si="2">SUM(E24:E29)</f>
        <v>85.03</v>
      </c>
      <c r="F30" s="9">
        <f t="shared" si="2"/>
        <v>129.03</v>
      </c>
      <c r="G30" s="9">
        <f t="shared" si="2"/>
        <v>129.03</v>
      </c>
      <c r="H30" s="9">
        <f t="shared" si="2"/>
        <v>129.03</v>
      </c>
      <c r="I30" s="9">
        <f t="shared" si="2"/>
        <v>133.03</v>
      </c>
      <c r="J30" s="9">
        <f t="shared" si="2"/>
        <v>133.03</v>
      </c>
      <c r="K30" s="9">
        <f t="shared" si="2"/>
        <v>133.03</v>
      </c>
      <c r="L30" s="9">
        <f t="shared" si="2"/>
        <v>133.13999999999999</v>
      </c>
      <c r="M30" s="9">
        <f t="shared" si="2"/>
        <v>133.03</v>
      </c>
      <c r="N30" s="9">
        <f t="shared" si="2"/>
        <v>133.03</v>
      </c>
      <c r="O30" s="9">
        <f t="shared" si="2"/>
        <v>133.03</v>
      </c>
      <c r="P30" s="9">
        <f t="shared" si="2"/>
        <v>133.03</v>
      </c>
      <c r="Q30" s="9">
        <f t="shared" si="1"/>
        <v>1621.4999999999998</v>
      </c>
    </row>
    <row r="31" spans="1:17" x14ac:dyDescent="0.35">
      <c r="A31" t="s">
        <v>28</v>
      </c>
      <c r="C31" s="1"/>
      <c r="D31" s="1">
        <v>4.25</v>
      </c>
      <c r="E31" s="1">
        <v>4.25</v>
      </c>
      <c r="F31" s="1">
        <v>6.45</v>
      </c>
      <c r="G31" s="1">
        <v>6.45</v>
      </c>
      <c r="H31" s="1">
        <v>6.45</v>
      </c>
      <c r="I31" s="1">
        <v>6.65</v>
      </c>
      <c r="J31" s="1">
        <v>6.65</v>
      </c>
      <c r="K31" s="1">
        <v>6.65</v>
      </c>
      <c r="L31" s="1">
        <v>6.68</v>
      </c>
      <c r="M31" s="1">
        <v>6.65</v>
      </c>
      <c r="N31" s="1">
        <v>6.65</v>
      </c>
      <c r="O31" s="1">
        <v>6.65</v>
      </c>
      <c r="P31" s="1">
        <v>6.65</v>
      </c>
      <c r="Q31" s="9">
        <f t="shared" si="1"/>
        <v>81.080000000000013</v>
      </c>
    </row>
    <row r="32" spans="1:17" x14ac:dyDescent="0.35">
      <c r="A32" s="3" t="s">
        <v>1</v>
      </c>
      <c r="B32" s="3"/>
      <c r="C32" s="9"/>
      <c r="D32" s="9">
        <v>89.28</v>
      </c>
      <c r="E32" s="9">
        <f t="shared" ref="E32:P32" si="3">SUM(E30:E31)</f>
        <v>89.28</v>
      </c>
      <c r="F32" s="9">
        <f t="shared" si="3"/>
        <v>135.47999999999999</v>
      </c>
      <c r="G32" s="9">
        <f t="shared" si="3"/>
        <v>135.47999999999999</v>
      </c>
      <c r="H32" s="9">
        <f t="shared" si="3"/>
        <v>135.47999999999999</v>
      </c>
      <c r="I32" s="9">
        <f t="shared" si="3"/>
        <v>139.68</v>
      </c>
      <c r="J32" s="9">
        <f t="shared" si="3"/>
        <v>139.68</v>
      </c>
      <c r="K32" s="9">
        <f t="shared" si="3"/>
        <v>139.68</v>
      </c>
      <c r="L32" s="9">
        <f t="shared" si="3"/>
        <v>139.82</v>
      </c>
      <c r="M32" s="9">
        <f t="shared" si="3"/>
        <v>139.68</v>
      </c>
      <c r="N32" s="9">
        <f t="shared" si="3"/>
        <v>139.68</v>
      </c>
      <c r="O32" s="9">
        <f t="shared" si="3"/>
        <v>139.68</v>
      </c>
      <c r="P32" s="9">
        <f t="shared" si="3"/>
        <v>139.68</v>
      </c>
      <c r="Q32" s="9">
        <f t="shared" si="1"/>
        <v>1702.5800000000004</v>
      </c>
    </row>
    <row r="33" spans="1:17" x14ac:dyDescent="0.35">
      <c r="A33" t="s">
        <v>29</v>
      </c>
      <c r="C33" s="1"/>
      <c r="D33" s="1">
        <v>-50</v>
      </c>
      <c r="E33" s="1">
        <v>-50</v>
      </c>
      <c r="F33" s="1">
        <v>-50</v>
      </c>
      <c r="G33" s="1">
        <v>-50</v>
      </c>
      <c r="H33" s="1">
        <v>-50</v>
      </c>
      <c r="I33" s="1">
        <v>-50</v>
      </c>
      <c r="J33" s="1">
        <v>-50</v>
      </c>
      <c r="K33" s="1">
        <v>-50</v>
      </c>
      <c r="L33" s="1">
        <v>-50</v>
      </c>
      <c r="M33" s="1">
        <v>-50</v>
      </c>
      <c r="N33" s="1">
        <v>-50</v>
      </c>
      <c r="O33" s="1">
        <v>-50</v>
      </c>
      <c r="P33" s="1">
        <v>-50</v>
      </c>
      <c r="Q33" s="9">
        <f t="shared" si="1"/>
        <v>-650</v>
      </c>
    </row>
    <row r="34" spans="1:17" x14ac:dyDescent="0.35">
      <c r="A34" s="3" t="s">
        <v>32</v>
      </c>
      <c r="B34" s="3"/>
      <c r="C34" s="9"/>
      <c r="D34" s="9">
        <v>39.28</v>
      </c>
      <c r="E34" s="9">
        <f t="shared" ref="E34:P34" si="4">SUM(E32:E33)</f>
        <v>39.28</v>
      </c>
      <c r="F34" s="9">
        <f t="shared" si="4"/>
        <v>85.47999999999999</v>
      </c>
      <c r="G34" s="9">
        <f t="shared" si="4"/>
        <v>85.47999999999999</v>
      </c>
      <c r="H34" s="9">
        <f t="shared" si="4"/>
        <v>85.47999999999999</v>
      </c>
      <c r="I34" s="9">
        <f t="shared" si="4"/>
        <v>89.68</v>
      </c>
      <c r="J34" s="8">
        <f t="shared" si="4"/>
        <v>89.68</v>
      </c>
      <c r="K34" s="9">
        <f t="shared" si="4"/>
        <v>89.68</v>
      </c>
      <c r="L34" s="9">
        <f t="shared" si="4"/>
        <v>89.82</v>
      </c>
      <c r="M34" s="9">
        <f t="shared" si="4"/>
        <v>89.68</v>
      </c>
      <c r="N34" s="8">
        <f t="shared" si="4"/>
        <v>89.68</v>
      </c>
      <c r="O34" s="9">
        <f t="shared" si="4"/>
        <v>89.68</v>
      </c>
      <c r="P34" s="9">
        <f t="shared" si="4"/>
        <v>89.68</v>
      </c>
      <c r="Q34" s="9">
        <f t="shared" si="1"/>
        <v>1052.5800000000002</v>
      </c>
    </row>
    <row r="35" spans="1:17" x14ac:dyDescent="0.3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9"/>
    </row>
    <row r="36" spans="1:17" x14ac:dyDescent="0.35">
      <c r="A36" s="3"/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35">
      <c r="C37" s="13">
        <v>1</v>
      </c>
      <c r="D37" s="13">
        <v>1</v>
      </c>
      <c r="E37" s="13">
        <v>1</v>
      </c>
      <c r="F37" s="13">
        <v>2</v>
      </c>
      <c r="G37" s="13">
        <v>2</v>
      </c>
      <c r="H37" s="13">
        <v>3</v>
      </c>
      <c r="I37" s="13">
        <v>0</v>
      </c>
      <c r="J37" s="13">
        <v>1</v>
      </c>
      <c r="K37" s="13">
        <v>1</v>
      </c>
      <c r="L37" s="13">
        <v>2</v>
      </c>
      <c r="M37" s="13">
        <v>0</v>
      </c>
      <c r="N37" s="13">
        <v>1</v>
      </c>
      <c r="O37" s="13">
        <v>1</v>
      </c>
      <c r="P37" s="13">
        <v>0</v>
      </c>
      <c r="Q37" s="9"/>
    </row>
    <row r="38" spans="1:17" x14ac:dyDescent="0.35">
      <c r="A38" s="3" t="s">
        <v>34</v>
      </c>
      <c r="B38" s="3"/>
      <c r="C38" s="13">
        <v>1</v>
      </c>
      <c r="D38" s="13">
        <v>1</v>
      </c>
      <c r="E38" s="13">
        <v>2</v>
      </c>
      <c r="F38" s="13">
        <v>2</v>
      </c>
      <c r="G38" s="13">
        <v>2</v>
      </c>
      <c r="H38" s="13">
        <v>4</v>
      </c>
      <c r="I38" s="13">
        <v>0</v>
      </c>
      <c r="J38" s="13">
        <v>1</v>
      </c>
      <c r="K38" s="13">
        <v>4</v>
      </c>
      <c r="L38" s="13">
        <v>2</v>
      </c>
      <c r="M38" s="13">
        <v>0</v>
      </c>
      <c r="N38" s="13">
        <v>2</v>
      </c>
      <c r="O38" s="13">
        <v>1</v>
      </c>
      <c r="P38" s="13">
        <v>0</v>
      </c>
    </row>
    <row r="39" spans="1:17" x14ac:dyDescent="0.35">
      <c r="A39" t="s">
        <v>39</v>
      </c>
      <c r="B39" s="1">
        <v>15.5</v>
      </c>
      <c r="C39" s="2"/>
      <c r="D39" s="2"/>
      <c r="E39" s="2"/>
      <c r="F39" s="2"/>
      <c r="G39" s="2"/>
      <c r="H39" s="2"/>
      <c r="I39" s="2"/>
      <c r="J39" s="2"/>
      <c r="K39" s="2">
        <f>+B39</f>
        <v>15.5</v>
      </c>
      <c r="L39" s="2"/>
      <c r="M39" s="2"/>
      <c r="N39" s="2"/>
      <c r="O39" s="2"/>
      <c r="P39" s="2"/>
      <c r="Q39" s="9">
        <f>SUM(C39:P39)</f>
        <v>15.5</v>
      </c>
    </row>
    <row r="40" spans="1:17" x14ac:dyDescent="0.35">
      <c r="A40" s="12" t="s">
        <v>35</v>
      </c>
      <c r="B40" s="1">
        <v>10.74</v>
      </c>
      <c r="C40" s="2"/>
      <c r="D40" s="2"/>
      <c r="E40" s="2"/>
      <c r="F40" s="2"/>
      <c r="G40" s="2"/>
      <c r="H40" s="2"/>
      <c r="I40" s="2"/>
      <c r="J40" s="2"/>
      <c r="K40" s="2">
        <f>+B40</f>
        <v>10.74</v>
      </c>
      <c r="L40" s="2"/>
      <c r="M40" s="2"/>
      <c r="N40" s="2"/>
      <c r="O40" s="2"/>
      <c r="P40" s="2"/>
      <c r="Q40" s="9">
        <f t="shared" ref="Q40:Q51" si="5">SUM(C40:P40)</f>
        <v>10.74</v>
      </c>
    </row>
    <row r="41" spans="1:17" x14ac:dyDescent="0.35">
      <c r="A41" s="12" t="s">
        <v>37</v>
      </c>
      <c r="B41" s="1">
        <v>8.75</v>
      </c>
      <c r="C41" s="2"/>
      <c r="D41" s="2"/>
      <c r="E41" s="2"/>
      <c r="F41" s="2"/>
      <c r="G41" s="2"/>
      <c r="H41" s="2"/>
      <c r="I41" s="2"/>
      <c r="J41" s="2"/>
      <c r="K41" s="2">
        <f>+B41</f>
        <v>8.75</v>
      </c>
      <c r="L41" s="2"/>
      <c r="M41" s="2"/>
      <c r="N41" s="2"/>
      <c r="O41" s="2"/>
      <c r="P41" s="2"/>
      <c r="Q41" s="9">
        <f t="shared" si="5"/>
        <v>8.75</v>
      </c>
    </row>
    <row r="42" spans="1:17" x14ac:dyDescent="0.35">
      <c r="A42" s="12" t="s">
        <v>40</v>
      </c>
      <c r="B42" s="1">
        <v>11.99</v>
      </c>
      <c r="C42" s="2"/>
      <c r="D42" s="2"/>
      <c r="E42" s="2">
        <f>+B42</f>
        <v>11.99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9">
        <f t="shared" si="5"/>
        <v>11.99</v>
      </c>
    </row>
    <row r="43" spans="1:17" x14ac:dyDescent="0.35">
      <c r="A43" s="12" t="s">
        <v>36</v>
      </c>
      <c r="B43" s="1">
        <v>15.99</v>
      </c>
      <c r="C43" s="2">
        <f>+B43</f>
        <v>15.99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>
        <f t="shared" si="5"/>
        <v>15.99</v>
      </c>
    </row>
    <row r="44" spans="1:17" x14ac:dyDescent="0.35">
      <c r="A44" s="12" t="s">
        <v>38</v>
      </c>
      <c r="B44" s="1">
        <v>12.5</v>
      </c>
      <c r="C44" s="2"/>
      <c r="D44" s="2"/>
      <c r="E44" s="2"/>
      <c r="F44" s="2"/>
      <c r="G44" s="2"/>
      <c r="H44" s="2">
        <f>+B44</f>
        <v>12.5</v>
      </c>
      <c r="I44" s="2"/>
      <c r="J44" s="2"/>
      <c r="K44" s="2"/>
      <c r="L44" s="2"/>
      <c r="M44" s="2"/>
      <c r="N44" s="2"/>
      <c r="O44" s="2"/>
      <c r="P44" s="2"/>
      <c r="Q44" s="9">
        <f t="shared" si="5"/>
        <v>12.5</v>
      </c>
    </row>
    <row r="45" spans="1:17" x14ac:dyDescent="0.35">
      <c r="A45" s="12" t="s">
        <v>41</v>
      </c>
      <c r="B45" s="1">
        <v>15.5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f>+B45</f>
        <v>15.5</v>
      </c>
      <c r="O45" s="2"/>
      <c r="P45" s="2"/>
      <c r="Q45" s="9">
        <f t="shared" si="5"/>
        <v>15.5</v>
      </c>
    </row>
    <row r="46" spans="1:17" x14ac:dyDescent="0.35">
      <c r="A46" s="12" t="s">
        <v>43</v>
      </c>
      <c r="B46" s="1">
        <v>90</v>
      </c>
      <c r="C46" s="2">
        <f>ROUND($B46/16*C37,2)</f>
        <v>5.63</v>
      </c>
      <c r="D46" s="2">
        <f t="shared" ref="D46:P46" si="6">ROUND($B46/16*D37,2)</f>
        <v>5.63</v>
      </c>
      <c r="E46" s="2">
        <f t="shared" si="6"/>
        <v>5.63</v>
      </c>
      <c r="F46" s="2">
        <f t="shared" si="6"/>
        <v>11.25</v>
      </c>
      <c r="G46" s="2">
        <f t="shared" si="6"/>
        <v>11.25</v>
      </c>
      <c r="H46" s="2">
        <f t="shared" si="6"/>
        <v>16.88</v>
      </c>
      <c r="I46" s="2">
        <f t="shared" si="6"/>
        <v>0</v>
      </c>
      <c r="J46" s="2">
        <f t="shared" si="6"/>
        <v>5.63</v>
      </c>
      <c r="K46" s="2">
        <f t="shared" si="6"/>
        <v>5.63</v>
      </c>
      <c r="L46" s="2">
        <f>ROUND($B46/16*L37,2)-0.04</f>
        <v>11.21</v>
      </c>
      <c r="M46" s="2">
        <f t="shared" si="6"/>
        <v>0</v>
      </c>
      <c r="N46" s="2">
        <f t="shared" si="6"/>
        <v>5.63</v>
      </c>
      <c r="O46" s="2">
        <f t="shared" si="6"/>
        <v>5.63</v>
      </c>
      <c r="P46" s="2">
        <f t="shared" si="6"/>
        <v>0</v>
      </c>
      <c r="Q46" s="9">
        <f t="shared" si="5"/>
        <v>90</v>
      </c>
    </row>
    <row r="47" spans="1:17" x14ac:dyDescent="0.35">
      <c r="A47" s="12" t="s">
        <v>42</v>
      </c>
      <c r="B47" s="1">
        <v>2.97</v>
      </c>
      <c r="C47" s="2">
        <f>ROUND($B47/16*C37,2)</f>
        <v>0.19</v>
      </c>
      <c r="D47" s="2">
        <f t="shared" ref="D47:P47" si="7">ROUND($B47/16*D37,2)</f>
        <v>0.19</v>
      </c>
      <c r="E47" s="2">
        <f t="shared" si="7"/>
        <v>0.19</v>
      </c>
      <c r="F47" s="2">
        <f t="shared" si="7"/>
        <v>0.37</v>
      </c>
      <c r="G47" s="2">
        <f t="shared" si="7"/>
        <v>0.37</v>
      </c>
      <c r="H47" s="2">
        <f t="shared" si="7"/>
        <v>0.56000000000000005</v>
      </c>
      <c r="I47" s="2">
        <f t="shared" si="7"/>
        <v>0</v>
      </c>
      <c r="J47" s="2">
        <f t="shared" si="7"/>
        <v>0.19</v>
      </c>
      <c r="K47" s="2">
        <f t="shared" si="7"/>
        <v>0.19</v>
      </c>
      <c r="L47" s="2">
        <f>ROUND($B47/16*L37,2)-0.03</f>
        <v>0.33999999999999997</v>
      </c>
      <c r="M47" s="2">
        <f t="shared" si="7"/>
        <v>0</v>
      </c>
      <c r="N47" s="2">
        <f t="shared" si="7"/>
        <v>0.19</v>
      </c>
      <c r="O47" s="2">
        <f t="shared" si="7"/>
        <v>0.19</v>
      </c>
      <c r="P47" s="2">
        <f t="shared" si="7"/>
        <v>0</v>
      </c>
      <c r="Q47" s="9">
        <f t="shared" si="5"/>
        <v>2.9699999999999998</v>
      </c>
    </row>
    <row r="48" spans="1:17" x14ac:dyDescent="0.35">
      <c r="A48" s="12" t="s">
        <v>44</v>
      </c>
      <c r="B48" s="1">
        <v>15</v>
      </c>
      <c r="C48" s="2">
        <v>0.68</v>
      </c>
      <c r="D48" s="2">
        <v>0.68</v>
      </c>
      <c r="E48" s="2">
        <f>0.68*2</f>
        <v>1.36</v>
      </c>
      <c r="F48" s="2">
        <f>0.68*2</f>
        <v>1.36</v>
      </c>
      <c r="G48" s="2">
        <f>0.68*2</f>
        <v>1.36</v>
      </c>
      <c r="H48" s="2">
        <f>0.68*4</f>
        <v>2.72</v>
      </c>
      <c r="I48" s="2">
        <v>0</v>
      </c>
      <c r="J48" s="2">
        <v>0.68</v>
      </c>
      <c r="K48" s="2">
        <f>0.68*4</f>
        <v>2.72</v>
      </c>
      <c r="L48" s="2">
        <v>1.4</v>
      </c>
      <c r="M48" s="2">
        <v>0</v>
      </c>
      <c r="N48" s="2">
        <f>0.68*2</f>
        <v>1.36</v>
      </c>
      <c r="O48" s="2">
        <v>0.68</v>
      </c>
      <c r="P48" s="2">
        <v>0</v>
      </c>
      <c r="Q48" s="9">
        <f t="shared" si="5"/>
        <v>15</v>
      </c>
    </row>
    <row r="49" spans="1:17" x14ac:dyDescent="0.35">
      <c r="A49" s="12" t="s">
        <v>46</v>
      </c>
      <c r="B49" s="1">
        <v>9.9499999999999993</v>
      </c>
      <c r="C49" s="2">
        <f>ROUND(SUM(C39:C48)*0.05,2)</f>
        <v>1.1200000000000001</v>
      </c>
      <c r="D49" s="2">
        <v>0.33</v>
      </c>
      <c r="E49" s="2">
        <v>0.96</v>
      </c>
      <c r="F49" s="2">
        <v>0.65</v>
      </c>
      <c r="G49" s="2">
        <v>0.65</v>
      </c>
      <c r="H49" s="2">
        <v>1.63</v>
      </c>
      <c r="I49" s="2">
        <v>0</v>
      </c>
      <c r="J49" s="2">
        <v>0.33</v>
      </c>
      <c r="K49" s="2">
        <v>2.1800000000000002</v>
      </c>
      <c r="L49" s="2">
        <v>0.64</v>
      </c>
      <c r="M49" s="2">
        <v>0</v>
      </c>
      <c r="N49" s="2">
        <v>1.1299999999999999</v>
      </c>
      <c r="O49" s="2">
        <v>0.33</v>
      </c>
      <c r="P49" s="2">
        <v>0</v>
      </c>
      <c r="Q49" s="9">
        <f t="shared" si="5"/>
        <v>9.9500000000000011</v>
      </c>
    </row>
    <row r="50" spans="1:17" x14ac:dyDescent="0.35">
      <c r="A50" s="12" t="s">
        <v>45</v>
      </c>
      <c r="B50" s="1">
        <v>20.89</v>
      </c>
      <c r="C50" s="2">
        <v>2.36</v>
      </c>
      <c r="D50" s="2">
        <v>0.68</v>
      </c>
      <c r="E50" s="2">
        <v>2.0099999999999998</v>
      </c>
      <c r="F50" s="2">
        <v>1.36</v>
      </c>
      <c r="G50" s="2">
        <v>1.36</v>
      </c>
      <c r="H50" s="2">
        <v>3.43</v>
      </c>
      <c r="I50" s="2">
        <v>0</v>
      </c>
      <c r="J50" s="2">
        <v>0.68</v>
      </c>
      <c r="K50" s="2">
        <v>4.57</v>
      </c>
      <c r="L50" s="2">
        <v>1.38</v>
      </c>
      <c r="M50" s="2">
        <v>0</v>
      </c>
      <c r="N50" s="2">
        <v>2.38</v>
      </c>
      <c r="O50" s="2">
        <v>0.68</v>
      </c>
      <c r="P50" s="2">
        <v>0</v>
      </c>
      <c r="Q50" s="9">
        <f t="shared" si="5"/>
        <v>20.89</v>
      </c>
    </row>
    <row r="51" spans="1:17" x14ac:dyDescent="0.35">
      <c r="A51" s="3" t="s">
        <v>1</v>
      </c>
      <c r="B51" s="9">
        <f>SUM(B39:B50)</f>
        <v>229.77999999999997</v>
      </c>
      <c r="C51" s="5">
        <f>SUM(C39:C50)</f>
        <v>25.970000000000002</v>
      </c>
      <c r="D51" s="5">
        <f t="shared" ref="D51:P51" si="8">SUM(D39:D50)</f>
        <v>7.51</v>
      </c>
      <c r="E51" s="5">
        <f t="shared" si="8"/>
        <v>22.14</v>
      </c>
      <c r="F51" s="5">
        <f t="shared" si="8"/>
        <v>14.989999999999998</v>
      </c>
      <c r="G51" s="5">
        <f t="shared" si="8"/>
        <v>14.989999999999998</v>
      </c>
      <c r="H51" s="5">
        <f t="shared" si="8"/>
        <v>37.72</v>
      </c>
      <c r="I51" s="5">
        <f t="shared" si="8"/>
        <v>0</v>
      </c>
      <c r="J51" s="16">
        <f t="shared" si="8"/>
        <v>7.51</v>
      </c>
      <c r="K51" s="5">
        <f t="shared" si="8"/>
        <v>50.28</v>
      </c>
      <c r="L51" s="5">
        <f t="shared" si="8"/>
        <v>14.970000000000002</v>
      </c>
      <c r="M51" s="5">
        <f t="shared" si="8"/>
        <v>0</v>
      </c>
      <c r="N51" s="16">
        <f t="shared" si="8"/>
        <v>26.189999999999998</v>
      </c>
      <c r="O51" s="5">
        <f t="shared" si="8"/>
        <v>7.51</v>
      </c>
      <c r="P51" s="5">
        <f t="shared" si="8"/>
        <v>0</v>
      </c>
      <c r="Q51" s="9">
        <f t="shared" si="5"/>
        <v>229.77999999999997</v>
      </c>
    </row>
    <row r="53" spans="1:17" x14ac:dyDescent="0.35">
      <c r="A53" s="3" t="s">
        <v>48</v>
      </c>
      <c r="C53" s="15">
        <f>SUM(C34,C51)</f>
        <v>25.970000000000002</v>
      </c>
      <c r="D53" s="15">
        <f t="shared" ref="D53:Q53" si="9">SUM(D34,D51)</f>
        <v>46.79</v>
      </c>
      <c r="E53" s="5">
        <f t="shared" si="9"/>
        <v>61.42</v>
      </c>
      <c r="F53" s="15">
        <f t="shared" si="9"/>
        <v>100.46999999999998</v>
      </c>
      <c r="G53" s="15">
        <f t="shared" si="9"/>
        <v>100.46999999999998</v>
      </c>
      <c r="H53" s="18">
        <f t="shared" si="9"/>
        <v>123.19999999999999</v>
      </c>
      <c r="I53" s="15">
        <f t="shared" si="9"/>
        <v>89.68</v>
      </c>
      <c r="J53" s="15">
        <f t="shared" si="9"/>
        <v>97.190000000000012</v>
      </c>
      <c r="K53" s="18">
        <f t="shared" si="9"/>
        <v>139.96</v>
      </c>
      <c r="L53" s="15">
        <f t="shared" si="9"/>
        <v>104.78999999999999</v>
      </c>
      <c r="M53" s="18">
        <f t="shared" si="9"/>
        <v>89.68</v>
      </c>
      <c r="N53" s="15">
        <f t="shared" si="9"/>
        <v>115.87</v>
      </c>
      <c r="O53" s="15">
        <f t="shared" si="9"/>
        <v>97.190000000000012</v>
      </c>
      <c r="P53" s="18">
        <f t="shared" si="9"/>
        <v>89.68</v>
      </c>
      <c r="Q53" s="5">
        <f t="shared" si="9"/>
        <v>1282.3600000000001</v>
      </c>
    </row>
    <row r="54" spans="1:17" x14ac:dyDescent="0.35">
      <c r="A54" t="s">
        <v>51</v>
      </c>
      <c r="C54" s="14">
        <v>120</v>
      </c>
      <c r="D54" s="17">
        <v>120</v>
      </c>
      <c r="E54" s="14">
        <v>120</v>
      </c>
      <c r="F54" s="14">
        <v>120</v>
      </c>
      <c r="G54" s="14">
        <v>120</v>
      </c>
      <c r="H54" s="14">
        <v>120</v>
      </c>
      <c r="I54" s="17">
        <v>120</v>
      </c>
      <c r="J54" s="14">
        <v>120</v>
      </c>
      <c r="K54" s="17">
        <v>120</v>
      </c>
      <c r="L54" s="14">
        <v>120</v>
      </c>
      <c r="M54" s="17">
        <v>120</v>
      </c>
      <c r="N54" s="14">
        <v>120</v>
      </c>
      <c r="O54" s="14">
        <v>120</v>
      </c>
      <c r="P54" s="17">
        <v>120</v>
      </c>
      <c r="Q54" s="1">
        <f t="shared" ref="Q54" si="10">SUM(C54:P54)</f>
        <v>1680</v>
      </c>
    </row>
    <row r="55" spans="1:17" x14ac:dyDescent="0.35">
      <c r="A55" t="s">
        <v>49</v>
      </c>
      <c r="C55" s="1"/>
      <c r="D55" s="1"/>
      <c r="E55" s="1"/>
      <c r="F55" s="1">
        <v>-120</v>
      </c>
      <c r="G55" s="1"/>
      <c r="H55" s="1"/>
      <c r="I55" s="1"/>
      <c r="J55" s="1"/>
      <c r="K55" s="1"/>
      <c r="L55" s="1">
        <v>-120</v>
      </c>
      <c r="M55" s="1"/>
      <c r="N55" s="1"/>
      <c r="O55" s="1"/>
      <c r="P55" s="1"/>
      <c r="Q55" s="1">
        <f>SUM(C55:P55)</f>
        <v>-240</v>
      </c>
    </row>
    <row r="56" spans="1:17" x14ac:dyDescent="0.35">
      <c r="A56" t="s">
        <v>49</v>
      </c>
      <c r="C56" s="1">
        <v>-26</v>
      </c>
      <c r="D56" s="1">
        <v>-50</v>
      </c>
      <c r="E56" s="1"/>
      <c r="F56" s="1"/>
      <c r="G56" s="1">
        <v>-101</v>
      </c>
      <c r="H56" s="1"/>
      <c r="I56" s="1"/>
      <c r="J56" s="1"/>
      <c r="K56" s="1"/>
      <c r="L56" s="1">
        <v>-105</v>
      </c>
      <c r="M56" s="1"/>
      <c r="N56" s="1"/>
      <c r="O56" s="1">
        <v>-97.19</v>
      </c>
      <c r="P56" s="1"/>
      <c r="Q56" s="1">
        <f>SUM(C56:P56)</f>
        <v>-379.19</v>
      </c>
    </row>
    <row r="57" spans="1:17" x14ac:dyDescent="0.35">
      <c r="A57" t="s">
        <v>49</v>
      </c>
      <c r="C57" s="1"/>
      <c r="D57" s="1"/>
      <c r="E57" s="1"/>
      <c r="F57" s="1">
        <v>-100.47</v>
      </c>
      <c r="G57" s="1"/>
      <c r="H57" s="1"/>
      <c r="I57" s="1"/>
      <c r="J57" s="1">
        <f>-97.19-120</f>
        <v>-217.19</v>
      </c>
      <c r="K57" s="1"/>
      <c r="L57" s="1"/>
      <c r="M57" s="1"/>
      <c r="N57" s="1">
        <f>-115.87-120</f>
        <v>-235.87</v>
      </c>
      <c r="O57" s="1"/>
      <c r="P57" s="1"/>
      <c r="Q57" s="1">
        <f t="shared" ref="Q57:Q61" si="11">SUM(C57:P57)</f>
        <v>-553.53</v>
      </c>
    </row>
    <row r="58" spans="1:17" x14ac:dyDescent="0.35">
      <c r="A58" t="s">
        <v>49</v>
      </c>
      <c r="C58" s="1">
        <v>-120</v>
      </c>
      <c r="D58" s="1"/>
      <c r="E58" s="6">
        <v>-120</v>
      </c>
      <c r="F58" s="1"/>
      <c r="G58" s="1">
        <v>-120</v>
      </c>
      <c r="H58" s="1">
        <v>-120</v>
      </c>
      <c r="I58" s="1">
        <v>-89.68</v>
      </c>
      <c r="J58" s="1"/>
      <c r="K58" s="1"/>
      <c r="L58" s="1"/>
      <c r="M58" s="1"/>
      <c r="N58" s="1"/>
      <c r="O58" s="1">
        <v>-120</v>
      </c>
      <c r="P58" s="1"/>
      <c r="Q58" s="1">
        <f t="shared" si="11"/>
        <v>-689.68000000000006</v>
      </c>
    </row>
    <row r="59" spans="1:17" x14ac:dyDescent="0.35">
      <c r="A59" t="s">
        <v>49</v>
      </c>
      <c r="C59" s="1"/>
      <c r="D59" s="17">
        <v>-120</v>
      </c>
      <c r="E59" s="17">
        <v>-61.42</v>
      </c>
      <c r="F59" s="1"/>
      <c r="G59" s="1"/>
      <c r="H59" s="17">
        <v>-123.2</v>
      </c>
      <c r="I59" s="17">
        <v>-120</v>
      </c>
      <c r="J59" s="1"/>
      <c r="K59" s="17">
        <f>-139.96-120</f>
        <v>-259.96000000000004</v>
      </c>
      <c r="L59" s="1"/>
      <c r="M59" s="17">
        <v>-210</v>
      </c>
      <c r="N59" s="1"/>
      <c r="O59" s="1"/>
      <c r="P59" s="17">
        <v>-210</v>
      </c>
      <c r="Q59" s="1">
        <f t="shared" si="11"/>
        <v>-1104.58</v>
      </c>
    </row>
    <row r="60" spans="1:17" x14ac:dyDescent="0.35">
      <c r="A60" s="3" t="s">
        <v>50</v>
      </c>
      <c r="C60" s="2">
        <f t="shared" ref="C60:Q60" si="12">SUM(C53:C59)</f>
        <v>-3.0000000000001137E-2</v>
      </c>
      <c r="D60" s="2">
        <f t="shared" si="12"/>
        <v>-3.210000000000008</v>
      </c>
      <c r="E60" s="2">
        <f t="shared" si="12"/>
        <v>0</v>
      </c>
      <c r="F60" s="2">
        <f t="shared" si="12"/>
        <v>0</v>
      </c>
      <c r="G60" s="2">
        <f t="shared" si="12"/>
        <v>-0.53000000000002956</v>
      </c>
      <c r="H60" s="2">
        <f t="shared" si="12"/>
        <v>0</v>
      </c>
      <c r="I60" s="2">
        <f t="shared" si="12"/>
        <v>0</v>
      </c>
      <c r="J60" s="2">
        <f t="shared" si="12"/>
        <v>0</v>
      </c>
      <c r="K60" s="2">
        <f t="shared" si="12"/>
        <v>0</v>
      </c>
      <c r="L60" s="2">
        <f t="shared" si="12"/>
        <v>-0.21000000000000796</v>
      </c>
      <c r="M60" s="2">
        <f t="shared" si="12"/>
        <v>-0.31999999999999318</v>
      </c>
      <c r="N60" s="2">
        <f t="shared" si="12"/>
        <v>0</v>
      </c>
      <c r="O60" s="2">
        <f t="shared" si="12"/>
        <v>0</v>
      </c>
      <c r="P60" s="2">
        <f t="shared" si="12"/>
        <v>-0.31999999999999318</v>
      </c>
      <c r="Q60" s="2">
        <f t="shared" si="12"/>
        <v>-4.6199999999998909</v>
      </c>
    </row>
    <row r="61" spans="1:17" x14ac:dyDescent="0.35">
      <c r="A61" t="s">
        <v>62</v>
      </c>
      <c r="C61" s="1">
        <v>-41.55</v>
      </c>
      <c r="D61" s="1">
        <v>-41.55</v>
      </c>
      <c r="E61" s="1">
        <v>-41.55</v>
      </c>
      <c r="F61" s="1">
        <v>-41.55</v>
      </c>
      <c r="G61" s="1">
        <v>-41.56</v>
      </c>
      <c r="H61" s="1">
        <v>-41.55</v>
      </c>
      <c r="I61" s="1">
        <v>-41.55</v>
      </c>
      <c r="J61" s="1">
        <v>-41.55</v>
      </c>
      <c r="K61" s="1">
        <v>-41.55</v>
      </c>
      <c r="L61" s="1">
        <v>-41.55</v>
      </c>
      <c r="M61" s="1">
        <v>-41.55</v>
      </c>
      <c r="N61" s="1">
        <v>-41.55</v>
      </c>
      <c r="O61" s="1">
        <v>-41.55</v>
      </c>
      <c r="P61" s="1">
        <v>-41.55</v>
      </c>
      <c r="Q61" s="1">
        <f t="shared" si="11"/>
        <v>-581.71</v>
      </c>
    </row>
  </sheetData>
  <pageMargins left="0.70866141732283472" right="0.70866141732283472" top="0.74803149606299213" bottom="0.74803149606299213" header="0.31496062992125984" footer="0.31496062992125984"/>
  <pageSetup scale="43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80" zoomScaleNormal="80" zoomScalePageLayoutView="80" workbookViewId="0">
      <pane xSplit="2" ySplit="2" topLeftCell="C12" activePane="bottomRight" state="frozen"/>
      <selection activeCell="P56" sqref="P56"/>
      <selection pane="topRight" activeCell="P56" sqref="P56"/>
      <selection pane="bottomLeft" activeCell="P56" sqref="P56"/>
      <selection pane="bottomRight" activeCell="P56" sqref="P56"/>
    </sheetView>
  </sheetViews>
  <sheetFormatPr defaultColWidth="8.81640625" defaultRowHeight="14.5" x14ac:dyDescent="0.35"/>
  <cols>
    <col min="1" max="1" width="44.453125" bestFit="1" customWidth="1"/>
    <col min="2" max="2" width="9.81640625" customWidth="1"/>
    <col min="3" max="16" width="15.1796875" customWidth="1"/>
    <col min="17" max="17" width="13.453125" customWidth="1"/>
  </cols>
  <sheetData>
    <row r="1" spans="1:17" ht="29" x14ac:dyDescent="0.35">
      <c r="C1" s="10" t="s">
        <v>47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1" t="s">
        <v>33</v>
      </c>
    </row>
    <row r="2" spans="1:17" x14ac:dyDescent="0.35">
      <c r="A2" t="s">
        <v>52</v>
      </c>
      <c r="C2" s="10" t="s">
        <v>57</v>
      </c>
      <c r="D2" s="10" t="s">
        <v>30</v>
      </c>
      <c r="E2" s="10" t="s">
        <v>30</v>
      </c>
      <c r="F2" s="10" t="s">
        <v>30</v>
      </c>
      <c r="G2" s="10" t="s">
        <v>30</v>
      </c>
      <c r="H2" s="10" t="s">
        <v>30</v>
      </c>
      <c r="I2" s="10" t="s">
        <v>31</v>
      </c>
      <c r="J2" s="10" t="s">
        <v>31</v>
      </c>
      <c r="K2" s="10" t="s">
        <v>31</v>
      </c>
      <c r="L2" s="10" t="s">
        <v>31</v>
      </c>
      <c r="M2" s="10" t="s">
        <v>31</v>
      </c>
      <c r="N2" s="10" t="s">
        <v>31</v>
      </c>
      <c r="O2" s="10" t="s">
        <v>31</v>
      </c>
      <c r="P2" s="10" t="s">
        <v>31</v>
      </c>
      <c r="Q2" s="3"/>
    </row>
    <row r="3" spans="1:17" x14ac:dyDescent="0.35">
      <c r="A3" t="e">
        <f>+#REF!</f>
        <v>#REF!</v>
      </c>
      <c r="C3" s="1">
        <v>-200</v>
      </c>
      <c r="D3" s="1">
        <v>-200</v>
      </c>
      <c r="E3" s="1">
        <v>-200</v>
      </c>
      <c r="F3" s="1">
        <v>-200</v>
      </c>
      <c r="G3" s="1">
        <v>-200</v>
      </c>
      <c r="H3" s="1">
        <v>-200</v>
      </c>
      <c r="I3" s="1">
        <v>-200</v>
      </c>
      <c r="J3" s="1">
        <v>-200</v>
      </c>
      <c r="K3" s="1">
        <v>-200</v>
      </c>
      <c r="L3" s="1">
        <v>-200</v>
      </c>
      <c r="M3" s="1">
        <v>-200</v>
      </c>
      <c r="N3" s="1">
        <v>-200</v>
      </c>
      <c r="O3" s="1">
        <v>-200</v>
      </c>
      <c r="P3" s="1">
        <v>-200</v>
      </c>
      <c r="Q3" s="9">
        <f t="shared" ref="Q3:Q13" si="0">SUM(C3:P3)</f>
        <v>-2800</v>
      </c>
    </row>
    <row r="4" spans="1:17" x14ac:dyDescent="0.35">
      <c r="A4" t="s">
        <v>51</v>
      </c>
      <c r="C4" s="1">
        <v>-84</v>
      </c>
      <c r="D4" s="1">
        <v>-84</v>
      </c>
      <c r="E4" s="1">
        <v>-84</v>
      </c>
      <c r="F4" s="1">
        <v>-84</v>
      </c>
      <c r="G4" s="1">
        <v>-84</v>
      </c>
      <c r="H4" s="1">
        <v>-84</v>
      </c>
      <c r="I4" s="1">
        <v>-84</v>
      </c>
      <c r="J4" s="1">
        <v>-84</v>
      </c>
      <c r="K4" s="1">
        <v>-84</v>
      </c>
      <c r="L4" s="1">
        <v>-84</v>
      </c>
      <c r="M4" s="1">
        <v>-84</v>
      </c>
      <c r="N4" s="1">
        <v>-84</v>
      </c>
      <c r="O4" s="1">
        <v>-84</v>
      </c>
      <c r="P4" s="1">
        <v>-84</v>
      </c>
      <c r="Q4" s="9">
        <f t="shared" si="0"/>
        <v>-1176</v>
      </c>
    </row>
    <row r="5" spans="1:17" x14ac:dyDescent="0.35">
      <c r="A5" t="s">
        <v>54</v>
      </c>
      <c r="C5" s="1">
        <v>50</v>
      </c>
      <c r="D5" s="1">
        <v>50</v>
      </c>
      <c r="E5" s="1">
        <v>50</v>
      </c>
      <c r="F5" s="1">
        <v>50</v>
      </c>
      <c r="G5" s="1">
        <v>50</v>
      </c>
      <c r="H5" s="1">
        <v>50</v>
      </c>
      <c r="I5" s="1">
        <v>50</v>
      </c>
      <c r="J5" s="1">
        <v>50</v>
      </c>
      <c r="K5" s="1">
        <v>50</v>
      </c>
      <c r="L5" s="1">
        <v>50</v>
      </c>
      <c r="M5" s="1">
        <v>50</v>
      </c>
      <c r="N5" s="1">
        <v>50</v>
      </c>
      <c r="O5" s="1">
        <v>50</v>
      </c>
      <c r="P5" s="1">
        <v>50</v>
      </c>
      <c r="Q5" s="9">
        <f t="shared" si="0"/>
        <v>700</v>
      </c>
    </row>
    <row r="6" spans="1:17" x14ac:dyDescent="0.35">
      <c r="A6" t="s">
        <v>53</v>
      </c>
      <c r="C6" s="1">
        <v>53.57</v>
      </c>
      <c r="D6" s="1">
        <v>53.57</v>
      </c>
      <c r="E6" s="1">
        <v>53.57</v>
      </c>
      <c r="F6" s="1">
        <v>53.57</v>
      </c>
      <c r="G6" s="1">
        <v>53.57</v>
      </c>
      <c r="H6" s="1">
        <v>53.57</v>
      </c>
      <c r="I6" s="1">
        <v>53.57</v>
      </c>
      <c r="J6" s="1">
        <v>53.57</v>
      </c>
      <c r="K6" s="1">
        <v>53.57</v>
      </c>
      <c r="L6" s="1">
        <v>53.57</v>
      </c>
      <c r="M6" s="1">
        <v>53.57</v>
      </c>
      <c r="N6" s="1">
        <v>53.57</v>
      </c>
      <c r="O6" s="1">
        <v>53.57</v>
      </c>
      <c r="P6" s="1">
        <v>53.57</v>
      </c>
      <c r="Q6" s="9">
        <f t="shared" si="0"/>
        <v>749.98000000000025</v>
      </c>
    </row>
    <row r="7" spans="1:17" x14ac:dyDescent="0.35">
      <c r="A7" t="s">
        <v>55</v>
      </c>
      <c r="C7" s="1">
        <v>6.16</v>
      </c>
      <c r="D7" s="1">
        <v>6.16</v>
      </c>
      <c r="E7" s="1">
        <v>6.16</v>
      </c>
      <c r="F7" s="1">
        <v>6.16</v>
      </c>
      <c r="G7" s="1">
        <v>6.16</v>
      </c>
      <c r="H7" s="1">
        <v>6.16</v>
      </c>
      <c r="I7" s="1">
        <v>6.16</v>
      </c>
      <c r="J7" s="1">
        <v>6.16</v>
      </c>
      <c r="K7" s="1">
        <v>6.16</v>
      </c>
      <c r="L7" s="1">
        <v>6.16</v>
      </c>
      <c r="M7" s="1">
        <v>6.16</v>
      </c>
      <c r="N7" s="1">
        <v>6.16</v>
      </c>
      <c r="O7" s="1">
        <v>6.16</v>
      </c>
      <c r="P7" s="1">
        <v>6.16</v>
      </c>
      <c r="Q7" s="9">
        <f t="shared" si="0"/>
        <v>86.239999999999981</v>
      </c>
    </row>
    <row r="8" spans="1:17" x14ac:dyDescent="0.35">
      <c r="A8" t="s">
        <v>56</v>
      </c>
      <c r="C8" s="6">
        <v>57.86</v>
      </c>
      <c r="D8" s="6">
        <v>57.86</v>
      </c>
      <c r="E8" s="6">
        <v>57.86</v>
      </c>
      <c r="F8" s="6">
        <v>57.86</v>
      </c>
      <c r="G8" s="6">
        <v>57.86</v>
      </c>
      <c r="H8" s="6">
        <v>57.86</v>
      </c>
      <c r="I8" s="6">
        <v>57.86</v>
      </c>
      <c r="J8" s="6">
        <v>57.86</v>
      </c>
      <c r="K8" s="6">
        <v>57.86</v>
      </c>
      <c r="L8" s="6">
        <v>57.86</v>
      </c>
      <c r="M8" s="6">
        <v>57.86</v>
      </c>
      <c r="N8" s="6">
        <v>57.86</v>
      </c>
      <c r="O8" s="6">
        <v>57.86</v>
      </c>
      <c r="P8" s="6">
        <v>57.86</v>
      </c>
      <c r="Q8" s="9">
        <f t="shared" si="0"/>
        <v>810.04000000000008</v>
      </c>
    </row>
    <row r="9" spans="1:17" x14ac:dyDescent="0.35">
      <c r="A9" t="s">
        <v>2</v>
      </c>
      <c r="C9" s="6">
        <v>21.43</v>
      </c>
      <c r="D9" s="6">
        <v>21.43</v>
      </c>
      <c r="E9" s="6">
        <v>21.43</v>
      </c>
      <c r="F9" s="6">
        <v>21.43</v>
      </c>
      <c r="G9" s="6">
        <v>21.43</v>
      </c>
      <c r="H9" s="6">
        <v>21.43</v>
      </c>
      <c r="I9" s="6">
        <v>21.43</v>
      </c>
      <c r="J9" s="6">
        <v>21.43</v>
      </c>
      <c r="K9" s="6">
        <v>21.43</v>
      </c>
      <c r="L9" s="6">
        <v>21.43</v>
      </c>
      <c r="M9" s="6">
        <v>21.43</v>
      </c>
      <c r="N9" s="6">
        <v>21.43</v>
      </c>
      <c r="O9" s="6">
        <v>21.43</v>
      </c>
      <c r="P9" s="6">
        <v>21.43</v>
      </c>
      <c r="Q9" s="9">
        <f t="shared" si="0"/>
        <v>300.02000000000004</v>
      </c>
    </row>
    <row r="10" spans="1:17" x14ac:dyDescent="0.35">
      <c r="A10" t="s">
        <v>3</v>
      </c>
      <c r="C10" s="6">
        <v>17.100000000000001</v>
      </c>
      <c r="D10" s="6">
        <v>17.100000000000001</v>
      </c>
      <c r="E10" s="6">
        <v>17.100000000000001</v>
      </c>
      <c r="F10" s="6">
        <v>17.100000000000001</v>
      </c>
      <c r="G10" s="6">
        <v>17.100000000000001</v>
      </c>
      <c r="H10" s="6">
        <v>17.100000000000001</v>
      </c>
      <c r="I10" s="6">
        <v>17.100000000000001</v>
      </c>
      <c r="J10" s="6">
        <v>17.100000000000001</v>
      </c>
      <c r="K10" s="6">
        <v>17.100000000000001</v>
      </c>
      <c r="L10" s="6">
        <v>17.100000000000001</v>
      </c>
      <c r="M10" s="6">
        <v>17.100000000000001</v>
      </c>
      <c r="N10" s="6">
        <v>17.100000000000001</v>
      </c>
      <c r="O10" s="6">
        <v>17.100000000000001</v>
      </c>
      <c r="P10" s="6">
        <v>17.100000000000001</v>
      </c>
      <c r="Q10" s="9">
        <f t="shared" si="0"/>
        <v>239.39999999999995</v>
      </c>
    </row>
    <row r="11" spans="1:17" x14ac:dyDescent="0.35">
      <c r="A11" t="s">
        <v>0</v>
      </c>
      <c r="C11" s="6">
        <v>20</v>
      </c>
      <c r="D11" s="6">
        <v>20</v>
      </c>
      <c r="E11" s="6">
        <v>20</v>
      </c>
      <c r="F11" s="6">
        <v>20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v>20</v>
      </c>
      <c r="N11" s="6">
        <v>20</v>
      </c>
      <c r="O11" s="6">
        <v>20</v>
      </c>
      <c r="P11" s="6">
        <v>20</v>
      </c>
      <c r="Q11" s="9">
        <f t="shared" si="0"/>
        <v>280</v>
      </c>
    </row>
    <row r="12" spans="1:17" x14ac:dyDescent="0.35">
      <c r="A12" t="s">
        <v>4</v>
      </c>
      <c r="C12" s="6">
        <v>2.12</v>
      </c>
      <c r="D12" s="6">
        <v>2.12</v>
      </c>
      <c r="E12" s="6">
        <v>2.12</v>
      </c>
      <c r="F12" s="6">
        <v>2.12</v>
      </c>
      <c r="G12" s="6">
        <v>2.12</v>
      </c>
      <c r="H12" s="6">
        <v>2.12</v>
      </c>
      <c r="I12" s="6">
        <v>2.12</v>
      </c>
      <c r="J12" s="6">
        <v>2.12</v>
      </c>
      <c r="K12" s="6">
        <v>2.12</v>
      </c>
      <c r="L12" s="6">
        <v>2.12</v>
      </c>
      <c r="M12" s="6">
        <v>2.12</v>
      </c>
      <c r="N12" s="6">
        <v>2.12</v>
      </c>
      <c r="O12" s="6">
        <v>2.12</v>
      </c>
      <c r="P12" s="6">
        <v>2.12</v>
      </c>
      <c r="Q12" s="9">
        <f t="shared" si="0"/>
        <v>29.68000000000001</v>
      </c>
    </row>
    <row r="13" spans="1:17" x14ac:dyDescent="0.35">
      <c r="A13" t="s">
        <v>5</v>
      </c>
      <c r="C13" s="6">
        <v>16</v>
      </c>
      <c r="D13" s="6">
        <v>16</v>
      </c>
      <c r="E13" s="6">
        <v>16</v>
      </c>
      <c r="F13" s="6">
        <v>16</v>
      </c>
      <c r="G13" s="6">
        <v>16</v>
      </c>
      <c r="H13" s="6">
        <v>16</v>
      </c>
      <c r="I13" s="6">
        <v>16</v>
      </c>
      <c r="J13" s="6">
        <v>16</v>
      </c>
      <c r="K13" s="6">
        <v>16</v>
      </c>
      <c r="L13" s="6">
        <v>16</v>
      </c>
      <c r="M13" s="6">
        <v>16</v>
      </c>
      <c r="N13" s="6">
        <v>16</v>
      </c>
      <c r="O13" s="6">
        <v>16</v>
      </c>
      <c r="P13" s="6">
        <v>16</v>
      </c>
      <c r="Q13" s="9">
        <f t="shared" si="0"/>
        <v>224</v>
      </c>
    </row>
    <row r="14" spans="1:17" x14ac:dyDescent="0.35">
      <c r="A14" s="4" t="s">
        <v>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"/>
    </row>
    <row r="15" spans="1:17" x14ac:dyDescent="0.35">
      <c r="A15" t="s">
        <v>21</v>
      </c>
      <c r="C15" s="1"/>
      <c r="D15" s="1">
        <v>52</v>
      </c>
      <c r="E15" s="1">
        <v>52</v>
      </c>
      <c r="F15" s="1">
        <v>52</v>
      </c>
      <c r="G15" s="1">
        <v>52</v>
      </c>
      <c r="H15" s="1">
        <v>52</v>
      </c>
      <c r="I15" s="1">
        <v>56</v>
      </c>
      <c r="J15" s="1">
        <v>56</v>
      </c>
      <c r="K15" s="1">
        <v>56</v>
      </c>
      <c r="L15" s="1">
        <v>56</v>
      </c>
      <c r="M15" s="1">
        <v>56</v>
      </c>
      <c r="N15" s="1">
        <v>56</v>
      </c>
      <c r="O15" s="1">
        <v>56</v>
      </c>
      <c r="P15" s="1">
        <v>56</v>
      </c>
      <c r="Q15" s="9">
        <f t="shared" ref="Q15:Q22" si="1">SUM(C15:P15)</f>
        <v>708</v>
      </c>
    </row>
    <row r="16" spans="1:17" x14ac:dyDescent="0.35">
      <c r="A16" t="s">
        <v>22</v>
      </c>
      <c r="C16" s="1"/>
      <c r="D16" s="1">
        <v>0</v>
      </c>
      <c r="E16" s="1">
        <v>0</v>
      </c>
      <c r="F16" s="1">
        <v>44</v>
      </c>
      <c r="G16" s="1">
        <v>44</v>
      </c>
      <c r="H16" s="1">
        <v>44</v>
      </c>
      <c r="I16" s="1">
        <v>44</v>
      </c>
      <c r="J16" s="1">
        <v>44</v>
      </c>
      <c r="K16" s="1">
        <v>44</v>
      </c>
      <c r="L16" s="1">
        <v>44</v>
      </c>
      <c r="M16" s="1">
        <v>44</v>
      </c>
      <c r="N16" s="1">
        <v>44</v>
      </c>
      <c r="O16" s="1">
        <v>44</v>
      </c>
      <c r="P16" s="1">
        <v>44</v>
      </c>
      <c r="Q16" s="9">
        <f t="shared" si="1"/>
        <v>484</v>
      </c>
    </row>
    <row r="17" spans="1:17" x14ac:dyDescent="0.35">
      <c r="A17" t="s">
        <v>23</v>
      </c>
      <c r="C17" s="1"/>
      <c r="D17" s="1">
        <v>19</v>
      </c>
      <c r="E17" s="1">
        <v>19</v>
      </c>
      <c r="F17" s="1">
        <v>19</v>
      </c>
      <c r="G17" s="1">
        <v>19</v>
      </c>
      <c r="H17" s="1">
        <v>19</v>
      </c>
      <c r="I17" s="1">
        <v>19</v>
      </c>
      <c r="J17" s="1">
        <v>19</v>
      </c>
      <c r="K17" s="1">
        <v>19</v>
      </c>
      <c r="L17" s="1">
        <v>19</v>
      </c>
      <c r="M17" s="1">
        <v>19</v>
      </c>
      <c r="N17" s="1">
        <v>19</v>
      </c>
      <c r="O17" s="1">
        <v>19</v>
      </c>
      <c r="P17" s="1">
        <v>19</v>
      </c>
      <c r="Q17" s="9">
        <f t="shared" si="1"/>
        <v>247</v>
      </c>
    </row>
    <row r="18" spans="1:17" x14ac:dyDescent="0.35">
      <c r="A18" t="s">
        <v>24</v>
      </c>
      <c r="C18" s="1"/>
      <c r="D18" s="1">
        <v>7</v>
      </c>
      <c r="E18" s="1">
        <v>7</v>
      </c>
      <c r="F18" s="1">
        <v>7</v>
      </c>
      <c r="G18" s="1">
        <v>7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7</v>
      </c>
      <c r="N18" s="1">
        <v>7</v>
      </c>
      <c r="O18" s="1">
        <v>7</v>
      </c>
      <c r="P18" s="1">
        <v>7</v>
      </c>
      <c r="Q18" s="9">
        <f t="shared" si="1"/>
        <v>91</v>
      </c>
    </row>
    <row r="19" spans="1:17" x14ac:dyDescent="0.35">
      <c r="A19" t="s">
        <v>25</v>
      </c>
      <c r="C19" s="1"/>
      <c r="D19" s="1">
        <v>5.5</v>
      </c>
      <c r="E19" s="1">
        <v>5.5</v>
      </c>
      <c r="F19" s="1">
        <v>5.5</v>
      </c>
      <c r="G19" s="1">
        <v>5.5</v>
      </c>
      <c r="H19" s="1">
        <v>5.5</v>
      </c>
      <c r="I19" s="1">
        <v>5.5</v>
      </c>
      <c r="J19" s="1">
        <v>5.5</v>
      </c>
      <c r="K19" s="1">
        <v>5.5</v>
      </c>
      <c r="L19" s="1">
        <v>5.5</v>
      </c>
      <c r="M19" s="1">
        <v>5.5</v>
      </c>
      <c r="N19" s="1">
        <v>5.5</v>
      </c>
      <c r="O19" s="1">
        <v>5.5</v>
      </c>
      <c r="P19" s="1">
        <v>5.5</v>
      </c>
      <c r="Q19" s="9">
        <f t="shared" si="1"/>
        <v>71.5</v>
      </c>
    </row>
    <row r="20" spans="1:17" x14ac:dyDescent="0.35">
      <c r="A20" t="s">
        <v>26</v>
      </c>
      <c r="C20" s="1"/>
      <c r="D20" s="1">
        <v>1.53</v>
      </c>
      <c r="E20" s="1">
        <v>1.53</v>
      </c>
      <c r="F20" s="1">
        <v>1.53</v>
      </c>
      <c r="G20" s="1">
        <v>1.53</v>
      </c>
      <c r="H20" s="1">
        <v>1.53</v>
      </c>
      <c r="I20" s="1">
        <v>1.53</v>
      </c>
      <c r="J20" s="1">
        <v>1.53</v>
      </c>
      <c r="K20" s="1">
        <v>1.53</v>
      </c>
      <c r="L20" s="1">
        <v>1.6</v>
      </c>
      <c r="M20" s="1">
        <v>1.53</v>
      </c>
      <c r="N20" s="1">
        <v>1.53</v>
      </c>
      <c r="O20" s="1">
        <v>1.53</v>
      </c>
      <c r="P20" s="1">
        <v>1.53</v>
      </c>
      <c r="Q20" s="9">
        <f t="shared" si="1"/>
        <v>19.96</v>
      </c>
    </row>
    <row r="21" spans="1:17" x14ac:dyDescent="0.35">
      <c r="A21" t="s">
        <v>28</v>
      </c>
      <c r="C21" s="1"/>
      <c r="D21" s="1">
        <v>4.25</v>
      </c>
      <c r="E21" s="1">
        <v>4.25</v>
      </c>
      <c r="F21" s="1">
        <v>6.45</v>
      </c>
      <c r="G21" s="1">
        <v>6.45</v>
      </c>
      <c r="H21" s="1">
        <v>6.45</v>
      </c>
      <c r="I21" s="1">
        <v>6.65</v>
      </c>
      <c r="J21" s="1">
        <v>6.65</v>
      </c>
      <c r="K21" s="1">
        <v>6.65</v>
      </c>
      <c r="L21" s="1">
        <v>6.65</v>
      </c>
      <c r="M21" s="1">
        <v>6.65</v>
      </c>
      <c r="N21" s="1">
        <v>6.65</v>
      </c>
      <c r="O21" s="1">
        <v>6.65</v>
      </c>
      <c r="P21" s="1">
        <v>6.65</v>
      </c>
      <c r="Q21" s="9">
        <f t="shared" si="1"/>
        <v>81.050000000000011</v>
      </c>
    </row>
    <row r="22" spans="1:17" x14ac:dyDescent="0.35">
      <c r="A22" t="s">
        <v>58</v>
      </c>
      <c r="C22" s="1"/>
      <c r="D22" s="1">
        <v>-50</v>
      </c>
      <c r="E22" s="1">
        <v>-50</v>
      </c>
      <c r="F22" s="1">
        <v>-50</v>
      </c>
      <c r="G22" s="1">
        <v>-50</v>
      </c>
      <c r="H22" s="1">
        <v>-50</v>
      </c>
      <c r="I22" s="1">
        <v>-50</v>
      </c>
      <c r="J22" s="1">
        <v>-50</v>
      </c>
      <c r="K22" s="1">
        <v>-50</v>
      </c>
      <c r="L22" s="1">
        <v>-50</v>
      </c>
      <c r="M22" s="1">
        <v>-50</v>
      </c>
      <c r="N22" s="1">
        <v>-50</v>
      </c>
      <c r="O22" s="1">
        <v>-50</v>
      </c>
      <c r="P22" s="1">
        <v>-50</v>
      </c>
      <c r="Q22" s="9">
        <f t="shared" si="1"/>
        <v>-650</v>
      </c>
    </row>
    <row r="23" spans="1:17" x14ac:dyDescent="0.35">
      <c r="A23" s="3" t="s">
        <v>59</v>
      </c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x14ac:dyDescent="0.35">
      <c r="A24" t="s">
        <v>39</v>
      </c>
      <c r="B24" s="1">
        <v>15.5</v>
      </c>
      <c r="C24" s="2"/>
      <c r="D24" s="2"/>
      <c r="E24" s="2"/>
      <c r="F24" s="2"/>
      <c r="G24" s="2"/>
      <c r="H24" s="2"/>
      <c r="I24" s="2"/>
      <c r="J24" s="2"/>
      <c r="K24" s="2">
        <v>15.5</v>
      </c>
      <c r="L24" s="2"/>
      <c r="M24" s="2"/>
      <c r="N24" s="2"/>
      <c r="O24" s="2"/>
      <c r="P24" s="2"/>
      <c r="Q24" s="9">
        <f>SUM(C24:P24)</f>
        <v>15.5</v>
      </c>
    </row>
    <row r="25" spans="1:17" x14ac:dyDescent="0.35">
      <c r="A25" s="12" t="s">
        <v>35</v>
      </c>
      <c r="B25" s="1">
        <v>10.74</v>
      </c>
      <c r="C25" s="2"/>
      <c r="D25" s="2"/>
      <c r="E25" s="2"/>
      <c r="F25" s="2"/>
      <c r="G25" s="2"/>
      <c r="H25" s="2"/>
      <c r="I25" s="2"/>
      <c r="J25" s="2"/>
      <c r="K25" s="2">
        <v>10.74</v>
      </c>
      <c r="L25" s="2"/>
      <c r="M25" s="2"/>
      <c r="N25" s="2"/>
      <c r="O25" s="2"/>
      <c r="P25" s="2"/>
      <c r="Q25" s="9">
        <f t="shared" ref="Q25:Q36" si="2">SUM(C25:P25)</f>
        <v>10.74</v>
      </c>
    </row>
    <row r="26" spans="1:17" x14ac:dyDescent="0.35">
      <c r="A26" s="12" t="s">
        <v>37</v>
      </c>
      <c r="B26" s="1">
        <v>8.75</v>
      </c>
      <c r="C26" s="2"/>
      <c r="D26" s="2"/>
      <c r="E26" s="2"/>
      <c r="F26" s="2"/>
      <c r="G26" s="2"/>
      <c r="H26" s="2"/>
      <c r="I26" s="2"/>
      <c r="J26" s="2"/>
      <c r="K26" s="2">
        <v>8.75</v>
      </c>
      <c r="L26" s="2"/>
      <c r="M26" s="2"/>
      <c r="N26" s="2"/>
      <c r="O26" s="2"/>
      <c r="P26" s="2"/>
      <c r="Q26" s="9">
        <f t="shared" si="2"/>
        <v>8.75</v>
      </c>
    </row>
    <row r="27" spans="1:17" x14ac:dyDescent="0.35">
      <c r="A27" s="12" t="s">
        <v>40</v>
      </c>
      <c r="B27" s="1">
        <v>11.99</v>
      </c>
      <c r="C27" s="2"/>
      <c r="D27" s="2"/>
      <c r="E27" s="2">
        <v>11.99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9">
        <f t="shared" si="2"/>
        <v>11.99</v>
      </c>
    </row>
    <row r="28" spans="1:17" x14ac:dyDescent="0.35">
      <c r="A28" s="12" t="s">
        <v>36</v>
      </c>
      <c r="B28" s="1">
        <v>15.99</v>
      </c>
      <c r="C28" s="2">
        <v>15.99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9">
        <f t="shared" si="2"/>
        <v>15.99</v>
      </c>
    </row>
    <row r="29" spans="1:17" x14ac:dyDescent="0.35">
      <c r="A29" s="12" t="s">
        <v>38</v>
      </c>
      <c r="B29" s="1">
        <v>12.5</v>
      </c>
      <c r="C29" s="2"/>
      <c r="D29" s="2"/>
      <c r="E29" s="2"/>
      <c r="F29" s="2"/>
      <c r="G29" s="2"/>
      <c r="H29" s="2">
        <v>12.5</v>
      </c>
      <c r="I29" s="2"/>
      <c r="J29" s="2"/>
      <c r="K29" s="2"/>
      <c r="L29" s="2"/>
      <c r="M29" s="2"/>
      <c r="N29" s="2"/>
      <c r="O29" s="2"/>
      <c r="P29" s="2"/>
      <c r="Q29" s="9">
        <f t="shared" si="2"/>
        <v>12.5</v>
      </c>
    </row>
    <row r="30" spans="1:17" x14ac:dyDescent="0.35">
      <c r="A30" s="12" t="s">
        <v>41</v>
      </c>
      <c r="B30" s="1">
        <v>15.5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15.5</v>
      </c>
      <c r="O30" s="2"/>
      <c r="P30" s="2"/>
      <c r="Q30" s="9">
        <f t="shared" si="2"/>
        <v>15.5</v>
      </c>
    </row>
    <row r="31" spans="1:17" x14ac:dyDescent="0.35">
      <c r="A31" s="12" t="s">
        <v>43</v>
      </c>
      <c r="B31" s="1">
        <v>90</v>
      </c>
      <c r="C31" s="2">
        <v>5.63</v>
      </c>
      <c r="D31" s="2">
        <v>5.63</v>
      </c>
      <c r="E31" s="2">
        <v>5.63</v>
      </c>
      <c r="F31" s="2">
        <v>11.25</v>
      </c>
      <c r="G31" s="2">
        <v>11.25</v>
      </c>
      <c r="H31" s="2">
        <v>16.88</v>
      </c>
      <c r="I31" s="2">
        <v>0</v>
      </c>
      <c r="J31" s="2">
        <v>5.63</v>
      </c>
      <c r="K31" s="2">
        <v>5.63</v>
      </c>
      <c r="L31" s="2">
        <v>11.21</v>
      </c>
      <c r="M31" s="2">
        <v>0</v>
      </c>
      <c r="N31" s="2">
        <v>5.63</v>
      </c>
      <c r="O31" s="2">
        <v>5.63</v>
      </c>
      <c r="P31" s="2">
        <v>0</v>
      </c>
      <c r="Q31" s="9">
        <f t="shared" si="2"/>
        <v>90</v>
      </c>
    </row>
    <row r="32" spans="1:17" x14ac:dyDescent="0.35">
      <c r="A32" s="12" t="s">
        <v>42</v>
      </c>
      <c r="B32" s="1">
        <v>2.97</v>
      </c>
      <c r="C32" s="2">
        <v>0.19</v>
      </c>
      <c r="D32" s="2">
        <v>0.19</v>
      </c>
      <c r="E32" s="2">
        <v>0.19</v>
      </c>
      <c r="F32" s="2">
        <v>0.37</v>
      </c>
      <c r="G32" s="2">
        <v>0.37</v>
      </c>
      <c r="H32" s="2">
        <v>0.56000000000000005</v>
      </c>
      <c r="I32" s="2">
        <v>0</v>
      </c>
      <c r="J32" s="2">
        <v>0.19</v>
      </c>
      <c r="K32" s="2">
        <v>0.19</v>
      </c>
      <c r="L32" s="2">
        <v>0.33999999999999997</v>
      </c>
      <c r="M32" s="2">
        <v>0</v>
      </c>
      <c r="N32" s="2">
        <v>0.19</v>
      </c>
      <c r="O32" s="2">
        <v>0.19</v>
      </c>
      <c r="P32" s="2">
        <v>0</v>
      </c>
      <c r="Q32" s="9">
        <f t="shared" si="2"/>
        <v>2.9699999999999998</v>
      </c>
    </row>
    <row r="33" spans="1:17" x14ac:dyDescent="0.35">
      <c r="A33" s="12" t="s">
        <v>44</v>
      </c>
      <c r="B33" s="1">
        <v>15</v>
      </c>
      <c r="C33" s="2">
        <v>0.68</v>
      </c>
      <c r="D33" s="2">
        <v>0.68</v>
      </c>
      <c r="E33" s="2">
        <v>1.36</v>
      </c>
      <c r="F33" s="2">
        <v>1.36</v>
      </c>
      <c r="G33" s="2">
        <v>1.36</v>
      </c>
      <c r="H33" s="2">
        <v>2.72</v>
      </c>
      <c r="I33" s="2">
        <v>0</v>
      </c>
      <c r="J33" s="2">
        <v>0.68</v>
      </c>
      <c r="K33" s="2">
        <v>2.72</v>
      </c>
      <c r="L33" s="2">
        <v>1.4</v>
      </c>
      <c r="M33" s="2">
        <v>0</v>
      </c>
      <c r="N33" s="2">
        <v>1.36</v>
      </c>
      <c r="O33" s="2">
        <v>0.68</v>
      </c>
      <c r="P33" s="2">
        <v>0</v>
      </c>
      <c r="Q33" s="9">
        <f t="shared" si="2"/>
        <v>15</v>
      </c>
    </row>
    <row r="34" spans="1:17" x14ac:dyDescent="0.35">
      <c r="A34" s="12" t="s">
        <v>46</v>
      </c>
      <c r="B34" s="1">
        <v>9.9499999999999993</v>
      </c>
      <c r="C34" s="2">
        <v>1.1200000000000001</v>
      </c>
      <c r="D34" s="2">
        <v>0.33</v>
      </c>
      <c r="E34" s="2">
        <v>0.96</v>
      </c>
      <c r="F34" s="2">
        <v>0.65</v>
      </c>
      <c r="G34" s="2">
        <v>0.65</v>
      </c>
      <c r="H34" s="2">
        <v>1.63</v>
      </c>
      <c r="I34" s="2">
        <v>0</v>
      </c>
      <c r="J34" s="2">
        <v>0.33</v>
      </c>
      <c r="K34" s="2">
        <v>2.1800000000000002</v>
      </c>
      <c r="L34" s="2">
        <v>0.64</v>
      </c>
      <c r="M34" s="2">
        <v>0</v>
      </c>
      <c r="N34" s="2">
        <v>1.1299999999999999</v>
      </c>
      <c r="O34" s="2">
        <v>0.33</v>
      </c>
      <c r="P34" s="2">
        <v>0</v>
      </c>
      <c r="Q34" s="9">
        <f t="shared" si="2"/>
        <v>9.9500000000000011</v>
      </c>
    </row>
    <row r="35" spans="1:17" x14ac:dyDescent="0.35">
      <c r="A35" s="12" t="s">
        <v>45</v>
      </c>
      <c r="B35" s="1">
        <v>20.89</v>
      </c>
      <c r="C35" s="2">
        <v>2.36</v>
      </c>
      <c r="D35" s="2">
        <v>0.68</v>
      </c>
      <c r="E35" s="2">
        <v>2.0099999999999998</v>
      </c>
      <c r="F35" s="2">
        <v>1.36</v>
      </c>
      <c r="G35" s="2">
        <v>1.36</v>
      </c>
      <c r="H35" s="2">
        <v>3.43</v>
      </c>
      <c r="I35" s="2">
        <v>0</v>
      </c>
      <c r="J35" s="2">
        <v>0.68</v>
      </c>
      <c r="K35" s="2">
        <v>4.57</v>
      </c>
      <c r="L35" s="2">
        <v>1.38</v>
      </c>
      <c r="M35" s="2">
        <v>0</v>
      </c>
      <c r="N35" s="2">
        <v>2.38</v>
      </c>
      <c r="O35" s="2">
        <v>0.68</v>
      </c>
      <c r="P35" s="2">
        <v>0</v>
      </c>
      <c r="Q35" s="9">
        <f t="shared" si="2"/>
        <v>20.89</v>
      </c>
    </row>
    <row r="36" spans="1:17" x14ac:dyDescent="0.35">
      <c r="A36" s="3" t="s">
        <v>60</v>
      </c>
      <c r="C36" s="16">
        <v>-26</v>
      </c>
      <c r="D36" s="16">
        <v>-50</v>
      </c>
      <c r="E36" s="15">
        <v>-61.42</v>
      </c>
      <c r="F36" s="16">
        <v>-100.47</v>
      </c>
      <c r="G36" s="16">
        <v>-101</v>
      </c>
      <c r="H36" s="16">
        <v>-123.2</v>
      </c>
      <c r="I36" s="16">
        <v>-89.68</v>
      </c>
      <c r="J36" s="16">
        <v>-97.19</v>
      </c>
      <c r="K36" s="16">
        <v>-139.96</v>
      </c>
      <c r="L36" s="16">
        <v>-105</v>
      </c>
      <c r="M36" s="16">
        <v>-90</v>
      </c>
      <c r="N36" s="16">
        <v>-115.87</v>
      </c>
      <c r="O36" s="16">
        <v>-97.19</v>
      </c>
      <c r="P36" s="16">
        <v>-90</v>
      </c>
      <c r="Q36" s="9">
        <f t="shared" si="2"/>
        <v>-1286.98</v>
      </c>
    </row>
    <row r="37" spans="1:17" x14ac:dyDescent="0.35">
      <c r="A37" s="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9"/>
    </row>
    <row r="38" spans="1:17" s="7" customFormat="1" x14ac:dyDescent="0.35">
      <c r="A38" s="20" t="s">
        <v>61</v>
      </c>
      <c r="B38" s="20"/>
      <c r="C38" s="8">
        <f>SUM(C3:C36)</f>
        <v>-39.79000000000002</v>
      </c>
      <c r="D38" s="8">
        <f t="shared" ref="D38:Q38" si="3">SUM(D3:D36)</f>
        <v>-42.970000000000027</v>
      </c>
      <c r="E38" s="8">
        <f t="shared" si="3"/>
        <v>-39.760000000000026</v>
      </c>
      <c r="F38" s="8">
        <f t="shared" si="3"/>
        <v>-39.760000000000019</v>
      </c>
      <c r="G38" s="8">
        <f t="shared" si="3"/>
        <v>-40.29000000000002</v>
      </c>
      <c r="H38" s="8">
        <f t="shared" si="3"/>
        <v>-39.760000000000019</v>
      </c>
      <c r="I38" s="8">
        <f t="shared" si="3"/>
        <v>-39.760000000000019</v>
      </c>
      <c r="J38" s="8">
        <f t="shared" si="3"/>
        <v>-39.760000000000012</v>
      </c>
      <c r="K38" s="8">
        <f t="shared" si="3"/>
        <v>-39.760000000000019</v>
      </c>
      <c r="L38" s="8">
        <f t="shared" si="3"/>
        <v>-40.04000000000002</v>
      </c>
      <c r="M38" s="8">
        <f t="shared" si="3"/>
        <v>-40.080000000000013</v>
      </c>
      <c r="N38" s="8">
        <f t="shared" si="3"/>
        <v>-39.760000000000034</v>
      </c>
      <c r="O38" s="8">
        <f t="shared" si="3"/>
        <v>-39.760000000000012</v>
      </c>
      <c r="P38" s="8">
        <f t="shared" si="3"/>
        <v>-40.080000000000013</v>
      </c>
      <c r="Q38" s="8">
        <f t="shared" si="3"/>
        <v>-561.32999999999981</v>
      </c>
    </row>
  </sheetData>
  <pageMargins left="0.70866141732283472" right="0.70866141732283472" top="0.74803149606299213" bottom="0.74803149606299213" header="0.31496062992125984" footer="0.31496062992125984"/>
  <pageSetup scale="43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16</vt:lpstr>
      <vt:lpstr>Track Suits &amp; Meal</vt:lpstr>
      <vt:lpstr>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JamesV</dc:creator>
  <cp:lastModifiedBy>Stamm, Shelley SHA</cp:lastModifiedBy>
  <cp:lastPrinted>2017-05-05T16:04:47Z</cp:lastPrinted>
  <dcterms:created xsi:type="dcterms:W3CDTF">2013-10-24T14:00:25Z</dcterms:created>
  <dcterms:modified xsi:type="dcterms:W3CDTF">2023-04-06T05:15:22Z</dcterms:modified>
</cp:coreProperties>
</file>