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1080" windowWidth="25600" windowHeight="14480" tabRatio="500"/>
  </bookViews>
  <sheets>
    <sheet name="FAIR_PLAY_SCHEDULE" sheetId="1" r:id="rId1"/>
    <sheet name="PRE-ENTERED DATA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" i="2" l="1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A24" i="1"/>
  <c r="F23" i="1"/>
  <c r="E23" i="1"/>
  <c r="D23" i="1"/>
  <c r="C23" i="1"/>
  <c r="B23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<sst xmlns="http://schemas.openxmlformats.org/spreadsheetml/2006/main" count="40" uniqueCount="40">
  <si>
    <t>Shift</t>
  </si>
  <si>
    <t>No. Players &gt;</t>
  </si>
  <si>
    <t>1st HALF</t>
  </si>
  <si>
    <t>WMBA PLAYING TIME TRACKER</t>
  </si>
  <si>
    <t>Enter today's players and delete any columns where there are no players</t>
  </si>
  <si>
    <t>Jersey No.</t>
  </si>
  <si>
    <t>Player</t>
  </si>
  <si>
    <t>Player One</t>
  </si>
  <si>
    <t>Player Two</t>
  </si>
  <si>
    <t>www.wmba.ca</t>
  </si>
  <si>
    <t>Player Three</t>
  </si>
  <si>
    <t>GAME DATE:</t>
  </si>
  <si>
    <t>Player Four</t>
  </si>
  <si>
    <t>Player Five</t>
  </si>
  <si>
    <t>Player Six</t>
  </si>
  <si>
    <t>OPPOSING TEAM:</t>
  </si>
  <si>
    <t>Player Seven</t>
  </si>
  <si>
    <t>Player Eight</t>
  </si>
  <si>
    <t>Player Nine</t>
  </si>
  <si>
    <t>LOCATION:</t>
  </si>
  <si>
    <t>Player Ten</t>
  </si>
  <si>
    <t>Player Eleven</t>
  </si>
  <si>
    <t>Player Twelve</t>
  </si>
  <si>
    <t>TIME:</t>
  </si>
  <si>
    <t>Player Thirteen</t>
  </si>
  <si>
    <t>Player Fourteen</t>
  </si>
  <si>
    <t>Player Fifteen</t>
  </si>
  <si>
    <t>1st HALF</t>
  </si>
  <si>
    <t>Shift 1</t>
  </si>
  <si>
    <t>Shift 2</t>
  </si>
  <si>
    <t>Shift 3</t>
  </si>
  <si>
    <t>Shift 4</t>
  </si>
  <si>
    <t>Shift 5</t>
  </si>
  <si>
    <t>2nd HALF</t>
  </si>
  <si>
    <t>2nd HALF</t>
  </si>
  <si>
    <t>Shift 1</t>
  </si>
  <si>
    <t>Shift 2</t>
  </si>
  <si>
    <t>Shift 3</t>
  </si>
  <si>
    <t>Shift 4</t>
  </si>
  <si>
    <t>Shift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</si>
</sst>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14"/>
      <name val="Arial"/>
    </font>
    <font>
      <i/>
      <sz val="10"/>
      <name val="Arial"/>
    </font>
    <font>
      <sz val="12"/>
      <name val="Arial"/>
    </font>
    <font>
      <b/>
      <sz val="12"/>
      <color rgb="FFFF0000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162925" y="342900"/>
    <xdr:ext cx="1685925" cy="1028700"/>
    <xdr:pic>
      <xdr:nvPicPr>
        <xdr:cNvPr id="2" name="image00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102870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F1"/>
    </sheetView>
  </sheetViews>
  <sheetFormatPr baseColWidth="10" defaultColWidth="17.33203125" defaultRowHeight="15" customHeight="1" x14ac:dyDescent="0"/>
  <cols>
    <col min="1" max="1" width="11.5" customWidth="1"/>
    <col min="2" max="6" width="30.6640625" customWidth="1"/>
  </cols>
  <sheetData>
    <row r="1" spans="1:6" ht="21" customHeight="1">
      <c r="A1" s="22" t="s">
        <v>3</v>
      </c>
      <c r="B1" s="19"/>
      <c r="C1" s="19"/>
      <c r="D1" s="19"/>
      <c r="E1" s="19"/>
      <c r="F1" s="19"/>
    </row>
    <row r="2" spans="1:6" ht="21" customHeight="1">
      <c r="A2" s="23" t="s">
        <v>4</v>
      </c>
      <c r="B2" s="19"/>
      <c r="C2" s="19"/>
      <c r="D2" s="19"/>
      <c r="E2" s="19"/>
      <c r="F2" s="19"/>
    </row>
    <row r="3" spans="1:6" ht="21" customHeight="1"/>
    <row r="4" spans="1:6" ht="21" customHeight="1">
      <c r="A4" s="6"/>
      <c r="B4" s="7" t="s">
        <v>5</v>
      </c>
      <c r="C4" s="7" t="s">
        <v>6</v>
      </c>
      <c r="D4" s="8"/>
      <c r="E4" s="21"/>
      <c r="F4" s="19"/>
    </row>
    <row r="5" spans="1:6" ht="21" customHeight="1">
      <c r="A5" s="9">
        <v>1</v>
      </c>
      <c r="B5" s="10">
        <v>1</v>
      </c>
      <c r="C5" s="11" t="s">
        <v>7</v>
      </c>
      <c r="E5" s="8"/>
      <c r="F5" s="8"/>
    </row>
    <row r="6" spans="1:6" ht="21" customHeight="1">
      <c r="A6" s="9">
        <v>2</v>
      </c>
      <c r="B6" s="10">
        <v>2</v>
      </c>
      <c r="C6" s="11" t="s">
        <v>8</v>
      </c>
      <c r="D6" s="8"/>
      <c r="E6" s="20" t="s">
        <v>9</v>
      </c>
      <c r="F6" s="19"/>
    </row>
    <row r="7" spans="1:6" ht="21" customHeight="1">
      <c r="A7" s="9">
        <v>3</v>
      </c>
      <c r="B7" s="10">
        <v>3</v>
      </c>
      <c r="C7" s="11" t="s">
        <v>10</v>
      </c>
      <c r="D7" s="12" t="s">
        <v>11</v>
      </c>
      <c r="E7" s="18"/>
      <c r="F7" s="19"/>
    </row>
    <row r="8" spans="1:6" ht="21" customHeight="1">
      <c r="A8" s="9">
        <v>4</v>
      </c>
      <c r="B8" s="10">
        <v>4</v>
      </c>
      <c r="C8" s="11" t="s">
        <v>12</v>
      </c>
      <c r="D8" s="12"/>
      <c r="E8" s="13"/>
      <c r="F8" s="8"/>
    </row>
    <row r="9" spans="1:6" ht="21" customHeight="1">
      <c r="A9" s="9">
        <v>5</v>
      </c>
      <c r="B9" s="10">
        <v>5</v>
      </c>
      <c r="C9" s="11" t="s">
        <v>13</v>
      </c>
      <c r="D9" s="12"/>
      <c r="E9" s="13"/>
      <c r="F9" s="8"/>
    </row>
    <row r="10" spans="1:6" ht="21" customHeight="1">
      <c r="A10" s="9">
        <v>6</v>
      </c>
      <c r="B10" s="10">
        <v>6</v>
      </c>
      <c r="C10" s="11" t="s">
        <v>14</v>
      </c>
      <c r="D10" s="12" t="s">
        <v>15</v>
      </c>
      <c r="E10" s="18"/>
      <c r="F10" s="19"/>
    </row>
    <row r="11" spans="1:6" ht="21" customHeight="1">
      <c r="A11" s="9">
        <v>7</v>
      </c>
      <c r="B11" s="10">
        <v>7</v>
      </c>
      <c r="C11" s="11" t="s">
        <v>16</v>
      </c>
      <c r="D11" s="12"/>
      <c r="E11" s="13"/>
      <c r="F11" s="8"/>
    </row>
    <row r="12" spans="1:6" ht="21" customHeight="1">
      <c r="A12" s="9">
        <v>8</v>
      </c>
      <c r="B12" s="10">
        <v>8</v>
      </c>
      <c r="C12" s="11" t="s">
        <v>17</v>
      </c>
      <c r="D12" s="12"/>
      <c r="E12" s="13"/>
      <c r="F12" s="8"/>
    </row>
    <row r="13" spans="1:6" ht="21" customHeight="1">
      <c r="A13" s="9">
        <v>9</v>
      </c>
      <c r="B13" s="10">
        <v>9</v>
      </c>
      <c r="C13" s="11" t="s">
        <v>18</v>
      </c>
      <c r="D13" s="12" t="s">
        <v>19</v>
      </c>
      <c r="E13" s="18"/>
      <c r="F13" s="19"/>
    </row>
    <row r="14" spans="1:6" ht="21" customHeight="1">
      <c r="A14" s="9">
        <v>10</v>
      </c>
      <c r="B14" s="10">
        <v>10</v>
      </c>
      <c r="C14" s="11" t="s">
        <v>20</v>
      </c>
      <c r="D14" s="12"/>
      <c r="E14" s="13"/>
      <c r="F14" s="8"/>
    </row>
    <row r="15" spans="1:6" ht="21" customHeight="1">
      <c r="A15" s="9">
        <v>11</v>
      </c>
      <c r="B15" s="10">
        <v>11</v>
      </c>
      <c r="C15" s="11" t="s">
        <v>21</v>
      </c>
      <c r="D15" s="12"/>
      <c r="E15" s="13"/>
      <c r="F15" s="8"/>
    </row>
    <row r="16" spans="1:6" ht="21" customHeight="1">
      <c r="A16" s="9">
        <v>12</v>
      </c>
      <c r="B16" s="10">
        <v>12</v>
      </c>
      <c r="C16" s="11" t="s">
        <v>22</v>
      </c>
      <c r="D16" s="12" t="s">
        <v>23</v>
      </c>
      <c r="E16" s="18"/>
      <c r="F16" s="19"/>
    </row>
    <row r="17" spans="1:6" ht="21" customHeight="1">
      <c r="A17" s="9">
        <v>13</v>
      </c>
      <c r="B17" s="10">
        <v>13</v>
      </c>
      <c r="C17" s="11" t="s">
        <v>24</v>
      </c>
      <c r="D17" s="8"/>
      <c r="E17" s="8"/>
      <c r="F17" s="8"/>
    </row>
    <row r="18" spans="1:6" ht="21" customHeight="1">
      <c r="A18" s="9">
        <v>14</v>
      </c>
      <c r="B18" s="10">
        <v>14</v>
      </c>
      <c r="C18" s="11" t="s">
        <v>25</v>
      </c>
      <c r="D18" s="8"/>
      <c r="E18" s="8"/>
      <c r="F18" s="8"/>
    </row>
    <row r="19" spans="1:6" ht="21" customHeight="1">
      <c r="A19" s="9">
        <v>15</v>
      </c>
      <c r="B19" s="10">
        <v>15</v>
      </c>
      <c r="C19" s="11" t="s">
        <v>26</v>
      </c>
      <c r="D19" s="8"/>
      <c r="E19" s="8"/>
      <c r="F19" s="8"/>
    </row>
    <row r="20" spans="1:6" ht="21" customHeight="1">
      <c r="A20" s="8"/>
      <c r="B20" s="8"/>
      <c r="C20" s="8"/>
      <c r="D20" s="8"/>
      <c r="E20" s="8"/>
      <c r="F20" s="8"/>
    </row>
    <row r="21" spans="1:6" ht="21" customHeight="1">
      <c r="A21" s="14" t="s">
        <v>27</v>
      </c>
      <c r="B21" s="15" t="s">
        <v>28</v>
      </c>
      <c r="C21" s="15" t="s">
        <v>29</v>
      </c>
      <c r="D21" s="15" t="s">
        <v>30</v>
      </c>
      <c r="E21" s="15" t="s">
        <v>31</v>
      </c>
      <c r="F21" s="15" t="s">
        <v>32</v>
      </c>
    </row>
    <row r="22" spans="1:6" ht="21" customHeight="1">
      <c r="A22" s="16"/>
      <c r="B22" s="17" t="str">
        <f>VLOOKUP('PRE-ENTERED DATA'!O2,$A$5:$C$19,2)&amp;" - "&amp;VLOOKUP('PRE-ENTERED DATA'!O2,$A$5:$C$19,3)</f>
        <v>1 - Player One</v>
      </c>
      <c r="C22" s="17" t="str">
        <f>VLOOKUP('PRE-ENTERED DATA'!O7,$A$5:$C$19,2)&amp;" - "&amp;VLOOKUP('PRE-ENTERED DATA'!O7,$A$5:$C$19,3)</f>
        <v>6 - Player Six</v>
      </c>
      <c r="D22" s="17" t="str">
        <f>VLOOKUP('PRE-ENTERED DATA'!O12,$A$5:$C$19,2)&amp;" - "&amp;VLOOKUP('PRE-ENTERED DATA'!O12,$A$5:$C$19,3)</f>
        <v>11 - Player Eleven</v>
      </c>
      <c r="E22" s="17" t="str">
        <f>VLOOKUP('PRE-ENTERED DATA'!O17,$A$5:$C$19,2)&amp;" - "&amp;VLOOKUP('PRE-ENTERED DATA'!O17,$A$5:$C$19,3)</f>
        <v>1 - Player One</v>
      </c>
      <c r="F22" s="17" t="str">
        <f>VLOOKUP('PRE-ENTERED DATA'!O22,$A$5:$C$19,2)&amp;" - "&amp;VLOOKUP('PRE-ENTERED DATA'!O22,$A$5:$C$19,3)</f>
        <v>6 - Player Six</v>
      </c>
    </row>
    <row r="23" spans="1:6" ht="21" customHeight="1">
      <c r="A23" s="8"/>
      <c r="B23" s="17" t="str">
        <f>VLOOKUP('PRE-ENTERED DATA'!O3,$A$5:$C$19,2)&amp;" - "&amp;VLOOKUP('PRE-ENTERED DATA'!O3,$A$5:$C$19,3)</f>
        <v>2 - Player Two</v>
      </c>
      <c r="C23" s="17" t="str">
        <f>VLOOKUP('PRE-ENTERED DATA'!O8,$A$5:$C$19,2)&amp;" - "&amp;VLOOKUP('PRE-ENTERED DATA'!O8,$A$5:$C$19,3)</f>
        <v>7 - Player Seven</v>
      </c>
      <c r="D23" s="17" t="str">
        <f>VLOOKUP('PRE-ENTERED DATA'!O13,$A$5:$C$19,2)&amp;" - "&amp;VLOOKUP('PRE-ENTERED DATA'!O13,$A$5:$C$19,3)</f>
        <v>12 - Player Twelve</v>
      </c>
      <c r="E23" s="17" t="str">
        <f>VLOOKUP('PRE-ENTERED DATA'!O18,$A$5:$C$19,2)&amp;" - "&amp;VLOOKUP('PRE-ENTERED DATA'!O18,$A$5:$C$19,3)</f>
        <v>2 - Player Two</v>
      </c>
      <c r="F23" s="17" t="str">
        <f>VLOOKUP('PRE-ENTERED DATA'!O23,$A$5:$C$19,2)&amp;" - "&amp;VLOOKUP('PRE-ENTERED DATA'!O23,$A$5:$C$19,3)</f>
        <v>7 - Player Seven</v>
      </c>
    </row>
    <row r="24" spans="1:6" ht="21" customHeight="1">
      <c r="A24" s="16" t="str">
        <f>IF(C11="","DO NOT USE THIS LINE-UP!","")</f>
        <v/>
      </c>
      <c r="B24" s="17" t="str">
        <f>VLOOKUP('PRE-ENTERED DATA'!O4,$A$5:$C$19,2)&amp;" - "&amp;VLOOKUP('PRE-ENTERED DATA'!O4,$A$5:$C$19,3)</f>
        <v>3 - Player Three</v>
      </c>
      <c r="C24" s="17" t="str">
        <f>VLOOKUP('PRE-ENTERED DATA'!O9,$A$5:$C$19,2)&amp;" - "&amp;VLOOKUP('PRE-ENTERED DATA'!O9,$A$5:$C$19,3)</f>
        <v>8 - Player Eight</v>
      </c>
      <c r="D24" s="17" t="str">
        <f>VLOOKUP('PRE-ENTERED DATA'!O14,$A$5:$C$19,2)&amp;" - "&amp;VLOOKUP('PRE-ENTERED DATA'!O14,$A$5:$C$19,3)</f>
        <v>13 - Player Thirteen</v>
      </c>
      <c r="E24" s="17" t="str">
        <f>VLOOKUP('PRE-ENTERED DATA'!O19,$A$5:$C$19,2)&amp;" - "&amp;VLOOKUP('PRE-ENTERED DATA'!O19,$A$5:$C$19,3)</f>
        <v>3 - Player Three</v>
      </c>
      <c r="F24" s="17" t="str">
        <f>VLOOKUP('PRE-ENTERED DATA'!O24,$A$5:$C$19,2)&amp;" - "&amp;VLOOKUP('PRE-ENTERED DATA'!O24,$A$5:$C$19,3)</f>
        <v>8 - Player Eight</v>
      </c>
    </row>
    <row r="25" spans="1:6" ht="21" customHeight="1">
      <c r="A25" s="16"/>
      <c r="B25" s="17" t="str">
        <f>VLOOKUP('PRE-ENTERED DATA'!O5,$A$5:$C$19,2)&amp;" - "&amp;VLOOKUP('PRE-ENTERED DATA'!O5,$A$5:$C$19,3)</f>
        <v>4 - Player Four</v>
      </c>
      <c r="C25" s="17" t="str">
        <f>VLOOKUP('PRE-ENTERED DATA'!O10,$A$5:$C$19,2)&amp;" - "&amp;VLOOKUP('PRE-ENTERED DATA'!O10,$A$5:$C$19,3)</f>
        <v>9 - Player Nine</v>
      </c>
      <c r="D25" s="17" t="str">
        <f>VLOOKUP('PRE-ENTERED DATA'!O15,$A$5:$C$19,2)&amp;" - "&amp;VLOOKUP('PRE-ENTERED DATA'!O15,$A$5:$C$19,3)</f>
        <v>14 - Player Fourteen</v>
      </c>
      <c r="E25" s="17" t="str">
        <f>VLOOKUP('PRE-ENTERED DATA'!O20,$A$5:$C$19,2)&amp;" - "&amp;VLOOKUP('PRE-ENTERED DATA'!O20,$A$5:$C$19,3)</f>
        <v>4 - Player Four</v>
      </c>
      <c r="F25" s="17" t="str">
        <f>VLOOKUP('PRE-ENTERED DATA'!O25,$A$5:$C$19,2)&amp;" - "&amp;VLOOKUP('PRE-ENTERED DATA'!O25,$A$5:$C$19,3)</f>
        <v>9 - Player Nine</v>
      </c>
    </row>
    <row r="26" spans="1:6" ht="21" customHeight="1">
      <c r="A26" s="16"/>
      <c r="B26" s="17" t="str">
        <f>VLOOKUP('PRE-ENTERED DATA'!O6,$A$5:$C$19,2)&amp;" - "&amp;VLOOKUP('PRE-ENTERED DATA'!O6,$A$5:$C$19,3)</f>
        <v>5 - Player Five</v>
      </c>
      <c r="C26" s="17" t="str">
        <f>VLOOKUP('PRE-ENTERED DATA'!O11,$A$5:$C$19,2)&amp;" - "&amp;VLOOKUP('PRE-ENTERED DATA'!O11,$A$5:$C$19,3)</f>
        <v>10 - Player Ten</v>
      </c>
      <c r="D26" s="17" t="str">
        <f>VLOOKUP('PRE-ENTERED DATA'!O16,$A$5:$C$19,2)&amp;" - "&amp;VLOOKUP('PRE-ENTERED DATA'!O16,$A$5:$C$19,3)</f>
        <v>15 - Player Fifteen</v>
      </c>
      <c r="E26" s="17" t="str">
        <f>VLOOKUP('PRE-ENTERED DATA'!O21,$A$5:$C$19,2)&amp;" - "&amp;VLOOKUP('PRE-ENTERED DATA'!O21,$A$5:$C$19,3)</f>
        <v>5 - Player Five</v>
      </c>
      <c r="F26" s="17" t="str">
        <f>VLOOKUP('PRE-ENTERED DATA'!O26,$A$5:$C$19,2)&amp;" - "&amp;VLOOKUP('PRE-ENTERED DATA'!O26,$A$5:$C$19,3)</f>
        <v>10 - Player Ten</v>
      </c>
    </row>
    <row r="27" spans="1:6" ht="14.25" customHeight="1">
      <c r="A27" s="16"/>
      <c r="B27" s="8"/>
      <c r="C27" s="8"/>
      <c r="D27" s="8"/>
      <c r="E27" s="8"/>
      <c r="F27" s="8"/>
    </row>
    <row r="28" spans="1:6" ht="21" customHeight="1">
      <c r="A28" s="14" t="s">
        <v>34</v>
      </c>
      <c r="B28" s="15" t="s">
        <v>35</v>
      </c>
      <c r="C28" s="15" t="s">
        <v>36</v>
      </c>
      <c r="D28" s="15" t="s">
        <v>37</v>
      </c>
      <c r="E28" s="15" t="s">
        <v>38</v>
      </c>
      <c r="F28" s="15" t="s">
        <v>39</v>
      </c>
    </row>
    <row r="29" spans="1:6" ht="21" customHeight="1">
      <c r="A29" s="16"/>
      <c r="B29" s="17" t="str">
        <f>VLOOKUP('PRE-ENTERED DATA'!O27,$A$5:$C$19,2)&amp;" - "&amp;VLOOKUP('PRE-ENTERED DATA'!O27,$A$5:$C$19,3)</f>
        <v>11 - Player Eleven</v>
      </c>
      <c r="C29" s="17" t="str">
        <f>VLOOKUP('PRE-ENTERED DATA'!O32,$A$5:$C$19,2)&amp;" - "&amp;VLOOKUP('PRE-ENTERED DATA'!O32,$A$5:$C$19,3)</f>
        <v>1 - Player One</v>
      </c>
      <c r="D29" s="17" t="str">
        <f>VLOOKUP('PRE-ENTERED DATA'!O37,$A$5:$C$19,2)&amp;" - "&amp;VLOOKUP('PRE-ENTERED DATA'!O37,$A$5:$C$19,3)</f>
        <v>6 - Player Six</v>
      </c>
      <c r="E29" s="17" t="str">
        <f>VLOOKUP('PRE-ENTERED DATA'!O42,$A$5:$C$19,2)&amp;" - "&amp;VLOOKUP('PRE-ENTERED DATA'!O42,$A$5:$C$19,3)</f>
        <v>11 - Player Eleven</v>
      </c>
      <c r="F29" s="17" t="str">
        <f>VLOOKUP('PRE-ENTERED DATA'!O47,$A$5:$C$19,2)&amp;" - "&amp;VLOOKUP('PRE-ENTERED DATA'!O47,$A$5:$C$19,3)</f>
        <v>1 - Player One</v>
      </c>
    </row>
    <row r="30" spans="1:6" ht="21" customHeight="1">
      <c r="A30" s="8"/>
      <c r="B30" s="17" t="str">
        <f>VLOOKUP('PRE-ENTERED DATA'!O28,$A$5:$C$19,2)&amp;" - "&amp;VLOOKUP('PRE-ENTERED DATA'!O28,$A$5:$C$19,3)</f>
        <v>12 - Player Twelve</v>
      </c>
      <c r="C30" s="17" t="str">
        <f>VLOOKUP('PRE-ENTERED DATA'!O33,$A$5:$C$19,2)&amp;" - "&amp;VLOOKUP('PRE-ENTERED DATA'!O33,$A$5:$C$19,3)</f>
        <v>2 - Player Two</v>
      </c>
      <c r="D30" s="17" t="str">
        <f>VLOOKUP('PRE-ENTERED DATA'!O38,$A$5:$C$19,2)&amp;" - "&amp;VLOOKUP('PRE-ENTERED DATA'!O38,$A$5:$C$19,3)</f>
        <v>7 - Player Seven</v>
      </c>
      <c r="E30" s="17" t="str">
        <f>VLOOKUP('PRE-ENTERED DATA'!O43,$A$5:$C$19,2)&amp;" - "&amp;VLOOKUP('PRE-ENTERED DATA'!O43,$A$5:$C$19,3)</f>
        <v>12 - Player Twelve</v>
      </c>
      <c r="F30" s="17" t="str">
        <f>VLOOKUP('PRE-ENTERED DATA'!O48,$A$5:$C$19,2)&amp;" - "&amp;VLOOKUP('PRE-ENTERED DATA'!O48,$A$5:$C$19,3)</f>
        <v>2 - Player Two</v>
      </c>
    </row>
    <row r="31" spans="1:6" ht="21" customHeight="1">
      <c r="A31" s="16"/>
      <c r="B31" s="17" t="str">
        <f>VLOOKUP('PRE-ENTERED DATA'!O29,$A$5:$C$19,2)&amp;" - "&amp;VLOOKUP('PRE-ENTERED DATA'!O29,$A$5:$C$19,3)</f>
        <v>13 - Player Thirteen</v>
      </c>
      <c r="C31" s="17" t="str">
        <f>VLOOKUP('PRE-ENTERED DATA'!O34,$A$5:$C$19,2)&amp;" - "&amp;VLOOKUP('PRE-ENTERED DATA'!O34,$A$5:$C$19,3)</f>
        <v>3 - Player Three</v>
      </c>
      <c r="D31" s="17" t="str">
        <f>VLOOKUP('PRE-ENTERED DATA'!O39,$A$5:$C$19,2)&amp;" - "&amp;VLOOKUP('PRE-ENTERED DATA'!O39,$A$5:$C$19,3)</f>
        <v>8 - Player Eight</v>
      </c>
      <c r="E31" s="17" t="str">
        <f>VLOOKUP('PRE-ENTERED DATA'!O44,$A$5:$C$19,2)&amp;" - "&amp;VLOOKUP('PRE-ENTERED DATA'!O44,$A$5:$C$19,3)</f>
        <v>13 - Player Thirteen</v>
      </c>
      <c r="F31" s="17" t="str">
        <f>VLOOKUP('PRE-ENTERED DATA'!O49,$A$5:$C$19,2)&amp;" - "&amp;VLOOKUP('PRE-ENTERED DATA'!O49,$A$5:$C$19,3)</f>
        <v>3 - Player Three</v>
      </c>
    </row>
    <row r="32" spans="1:6" ht="21" customHeight="1">
      <c r="A32" s="16"/>
      <c r="B32" s="17" t="str">
        <f>VLOOKUP('PRE-ENTERED DATA'!O30,$A$5:$C$19,2)&amp;" - "&amp;VLOOKUP('PRE-ENTERED DATA'!O30,$A$5:$C$19,3)</f>
        <v>14 - Player Fourteen</v>
      </c>
      <c r="C32" s="17" t="str">
        <f>VLOOKUP('PRE-ENTERED DATA'!O35,$A$5:$C$19,2)&amp;" - "&amp;VLOOKUP('PRE-ENTERED DATA'!O35,$A$5:$C$19,3)</f>
        <v>4 - Player Four</v>
      </c>
      <c r="D32" s="17" t="str">
        <f>VLOOKUP('PRE-ENTERED DATA'!O40,$A$5:$C$19,2)&amp;" - "&amp;VLOOKUP('PRE-ENTERED DATA'!O40,$A$5:$C$19,3)</f>
        <v>9 - Player Nine</v>
      </c>
      <c r="E32" s="17" t="str">
        <f>VLOOKUP('PRE-ENTERED DATA'!O45,$A$5:$C$19,2)&amp;" - "&amp;VLOOKUP('PRE-ENTERED DATA'!O45,$A$5:$C$19,3)</f>
        <v>14 - Player Fourteen</v>
      </c>
      <c r="F32" s="17" t="str">
        <f>VLOOKUP('PRE-ENTERED DATA'!O50,$A$5:$C$19,2)&amp;" - "&amp;VLOOKUP('PRE-ENTERED DATA'!O50,$A$5:$C$19,3)</f>
        <v>4 - Player Four</v>
      </c>
    </row>
    <row r="33" spans="1:6" ht="21" customHeight="1">
      <c r="A33" s="16"/>
      <c r="B33" s="17" t="str">
        <f>VLOOKUP('PRE-ENTERED DATA'!O31,$A$5:$C$19,2)&amp;" - "&amp;VLOOKUP('PRE-ENTERED DATA'!O31,$A$5:$C$19,3)</f>
        <v>15 - Player Fifteen</v>
      </c>
      <c r="C33" s="17" t="str">
        <f>VLOOKUP('PRE-ENTERED DATA'!O36,$A$5:$C$19,2)&amp;" - "&amp;VLOOKUP('PRE-ENTERED DATA'!O36,$A$5:$C$19,3)</f>
        <v>5 - Player Five</v>
      </c>
      <c r="D33" s="17" t="str">
        <f>VLOOKUP('PRE-ENTERED DATA'!O41,$A$5:$C$19,2)&amp;" - "&amp;VLOOKUP('PRE-ENTERED DATA'!O41,$A$5:$C$19,3)</f>
        <v>10 - Player Ten</v>
      </c>
      <c r="E33" s="17" t="str">
        <f>VLOOKUP('PRE-ENTERED DATA'!O46,$A$5:$C$19,2)&amp;" - "&amp;VLOOKUP('PRE-ENTERED DATA'!O46,$A$5:$C$19,3)</f>
        <v>15 - Player Fifteen</v>
      </c>
      <c r="F33" s="17" t="str">
        <f>VLOOKUP('PRE-ENTERED DATA'!O51,$A$5:$C$19,2)&amp;" - "&amp;VLOOKUP('PRE-ENTERED DATA'!O51,$A$5:$C$19,3)</f>
        <v>5 - Player Five</v>
      </c>
    </row>
  </sheetData>
  <mergeCells count="8">
    <mergeCell ref="E16:F16"/>
    <mergeCell ref="A1:F1"/>
    <mergeCell ref="A2:F2"/>
    <mergeCell ref="E7:F7"/>
    <mergeCell ref="E6:F6"/>
    <mergeCell ref="E4:F4"/>
    <mergeCell ref="E10:F10"/>
    <mergeCell ref="E13:F1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/>
  </sheetViews>
  <sheetFormatPr baseColWidth="10" defaultColWidth="17.33203125" defaultRowHeight="15" customHeight="1" x14ac:dyDescent="0"/>
  <cols>
    <col min="1" max="2" width="11.5" customWidth="1"/>
    <col min="3" max="3" width="13.5" customWidth="1"/>
    <col min="4" max="25" width="11.5" customWidth="1"/>
  </cols>
  <sheetData>
    <row r="1" spans="1:25" ht="12.75" customHeight="1">
      <c r="A1" s="1"/>
      <c r="B1" s="2" t="s">
        <v>0</v>
      </c>
      <c r="C1" s="2" t="s">
        <v>1</v>
      </c>
      <c r="D1" s="2">
        <v>6</v>
      </c>
      <c r="E1" s="2">
        <v>7</v>
      </c>
      <c r="F1" s="2">
        <v>8</v>
      </c>
      <c r="G1" s="2">
        <v>9</v>
      </c>
      <c r="H1" s="2">
        <v>10</v>
      </c>
      <c r="I1" s="2">
        <v>11</v>
      </c>
      <c r="J1" s="2">
        <v>12</v>
      </c>
      <c r="K1" s="2">
        <v>13</v>
      </c>
      <c r="L1" s="2">
        <v>14</v>
      </c>
      <c r="M1" s="2">
        <v>15</v>
      </c>
      <c r="N1" s="1"/>
      <c r="O1" s="3">
        <f>COUNTA(FAIR_PLAY_SCHEDULE!C5:C19)</f>
        <v>15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>
      <c r="A2" s="2" t="s">
        <v>2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1"/>
      <c r="O2" s="5">
        <f>HLOOKUP($O$1,'PRE-ENTERED DATA'!$D$1:$M$51,2)</f>
        <v>1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>
      <c r="A3" s="1"/>
      <c r="B3" s="1"/>
      <c r="C3" s="4">
        <v>2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4">
        <v>2</v>
      </c>
      <c r="N3" s="1"/>
      <c r="O3" s="5">
        <f>HLOOKUP($O$1,'PRE-ENTERED DATA'!$D$1:$M$51,3)</f>
        <v>2</v>
      </c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"/>
      <c r="B4" s="1"/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1"/>
      <c r="O4" s="5">
        <f>HLOOKUP($O$1,'PRE-ENTERED DATA'!$D$1:$M$51,4)</f>
        <v>3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4">
        <v>4</v>
      </c>
      <c r="D5" s="4">
        <v>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"/>
      <c r="O5" s="5">
        <f>HLOOKUP($O$1,'PRE-ENTERED DATA'!$D$1:$M$51,5)</f>
        <v>4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>
      <c r="A6" s="1"/>
      <c r="B6" s="1"/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1"/>
      <c r="O6" s="5">
        <f>HLOOKUP($O$1,'PRE-ENTERED DATA'!$D$1:$M$51,6)</f>
        <v>5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1"/>
      <c r="B7" s="4">
        <v>2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6</v>
      </c>
      <c r="J7" s="4">
        <v>6</v>
      </c>
      <c r="K7" s="4">
        <v>6</v>
      </c>
      <c r="L7" s="4">
        <v>6</v>
      </c>
      <c r="M7" s="4">
        <v>6</v>
      </c>
      <c r="N7" s="1"/>
      <c r="O7" s="5">
        <f>HLOOKUP($O$1,'PRE-ENTERED DATA'!$D$1:$M$51,7)</f>
        <v>6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1"/>
      <c r="B8" s="1"/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7</v>
      </c>
      <c r="J8" s="4">
        <v>7</v>
      </c>
      <c r="K8" s="4">
        <v>7</v>
      </c>
      <c r="L8" s="4">
        <v>7</v>
      </c>
      <c r="M8" s="4">
        <v>7</v>
      </c>
      <c r="N8" s="1"/>
      <c r="O8" s="5">
        <f>HLOOKUP($O$1,'PRE-ENTERED DATA'!$D$1:$M$51,8)</f>
        <v>7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8</v>
      </c>
      <c r="J9" s="4">
        <v>8</v>
      </c>
      <c r="K9" s="4">
        <v>8</v>
      </c>
      <c r="L9" s="4">
        <v>8</v>
      </c>
      <c r="M9" s="4">
        <v>8</v>
      </c>
      <c r="N9" s="1"/>
      <c r="O9" s="5">
        <f>HLOOKUP($O$1,'PRE-ENTERED DATA'!$D$1:$M$51,9)</f>
        <v>8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"/>
      <c r="B10" s="1"/>
      <c r="C10" s="4">
        <v>4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9</v>
      </c>
      <c r="J10" s="4">
        <v>9</v>
      </c>
      <c r="K10" s="4">
        <v>9</v>
      </c>
      <c r="L10" s="4">
        <v>9</v>
      </c>
      <c r="M10" s="4">
        <v>9</v>
      </c>
      <c r="N10" s="1"/>
      <c r="O10" s="5">
        <f>HLOOKUP($O$1,'PRE-ENTERED DATA'!$D$1:$M$51,10)</f>
        <v>9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1"/>
      <c r="B11" s="1"/>
      <c r="C11" s="4">
        <v>5</v>
      </c>
      <c r="D11" s="4">
        <v>6</v>
      </c>
      <c r="E11" s="4">
        <v>7</v>
      </c>
      <c r="F11" s="4">
        <v>8</v>
      </c>
      <c r="G11" s="4">
        <v>9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1"/>
      <c r="O11" s="5">
        <f>HLOOKUP($O$1,'PRE-ENTERED DATA'!$D$1:$M$51,11)</f>
        <v>10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1"/>
      <c r="B12" s="4">
        <v>3</v>
      </c>
      <c r="C12" s="4">
        <v>1</v>
      </c>
      <c r="D12" s="4">
        <v>3</v>
      </c>
      <c r="E12" s="4">
        <v>5</v>
      </c>
      <c r="F12" s="4">
        <v>7</v>
      </c>
      <c r="G12" s="4">
        <v>9</v>
      </c>
      <c r="H12" s="4">
        <v>1</v>
      </c>
      <c r="I12" s="4">
        <v>11</v>
      </c>
      <c r="J12" s="4">
        <v>11</v>
      </c>
      <c r="K12" s="4">
        <v>11</v>
      </c>
      <c r="L12" s="4">
        <v>11</v>
      </c>
      <c r="M12" s="4">
        <v>11</v>
      </c>
      <c r="N12" s="1"/>
      <c r="O12" s="5">
        <f>HLOOKUP($O$1,'PRE-ENTERED DATA'!$D$1:$M$51,12)</f>
        <v>11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"/>
      <c r="B13" s="1"/>
      <c r="C13" s="4">
        <v>2</v>
      </c>
      <c r="D13" s="4">
        <v>4</v>
      </c>
      <c r="E13" s="4">
        <v>6</v>
      </c>
      <c r="F13" s="4">
        <v>8</v>
      </c>
      <c r="G13" s="4">
        <v>1</v>
      </c>
      <c r="H13" s="4">
        <v>2</v>
      </c>
      <c r="I13" s="4">
        <v>1</v>
      </c>
      <c r="J13" s="4">
        <v>12</v>
      </c>
      <c r="K13" s="4">
        <v>12</v>
      </c>
      <c r="L13" s="4">
        <v>12</v>
      </c>
      <c r="M13" s="4">
        <v>12</v>
      </c>
      <c r="N13" s="1"/>
      <c r="O13" s="5">
        <f>HLOOKUP($O$1,'PRE-ENTERED DATA'!$D$1:$M$51,13)</f>
        <v>12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"/>
      <c r="B14" s="1"/>
      <c r="C14" s="4">
        <v>3</v>
      </c>
      <c r="D14" s="4">
        <v>5</v>
      </c>
      <c r="E14" s="4">
        <v>7</v>
      </c>
      <c r="F14" s="4">
        <v>1</v>
      </c>
      <c r="G14" s="4">
        <v>2</v>
      </c>
      <c r="H14" s="4">
        <v>3</v>
      </c>
      <c r="I14" s="4">
        <v>2</v>
      </c>
      <c r="J14" s="4">
        <v>1</v>
      </c>
      <c r="K14" s="4">
        <v>13</v>
      </c>
      <c r="L14" s="4">
        <v>13</v>
      </c>
      <c r="M14" s="4">
        <v>13</v>
      </c>
      <c r="N14" s="1"/>
      <c r="O14" s="5">
        <f>HLOOKUP($O$1,'PRE-ENTERED DATA'!$D$1:$M$51,14)</f>
        <v>13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1"/>
      <c r="B15" s="1"/>
      <c r="C15" s="4">
        <v>4</v>
      </c>
      <c r="D15" s="4">
        <v>6</v>
      </c>
      <c r="E15" s="4">
        <v>1</v>
      </c>
      <c r="F15" s="4">
        <v>2</v>
      </c>
      <c r="G15" s="4">
        <v>3</v>
      </c>
      <c r="H15" s="4">
        <v>4</v>
      </c>
      <c r="I15" s="4">
        <v>3</v>
      </c>
      <c r="J15" s="4">
        <v>2</v>
      </c>
      <c r="K15" s="4">
        <v>1</v>
      </c>
      <c r="L15" s="4">
        <v>14</v>
      </c>
      <c r="M15" s="4">
        <v>14</v>
      </c>
      <c r="N15" s="1"/>
      <c r="O15" s="5">
        <f>HLOOKUP($O$1,'PRE-ENTERED DATA'!$D$1:$M$51,15)</f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1"/>
      <c r="B16" s="1"/>
      <c r="C16" s="4">
        <v>5</v>
      </c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4</v>
      </c>
      <c r="J16" s="4">
        <v>3</v>
      </c>
      <c r="K16" s="4">
        <v>2</v>
      </c>
      <c r="L16" s="4">
        <v>1</v>
      </c>
      <c r="M16" s="4">
        <v>15</v>
      </c>
      <c r="N16" s="1"/>
      <c r="O16" s="5">
        <f>HLOOKUP($O$1,'PRE-ENTERED DATA'!$D$1:$M$51,16)</f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4">
        <v>4</v>
      </c>
      <c r="C17" s="4">
        <v>1</v>
      </c>
      <c r="D17" s="4">
        <v>4</v>
      </c>
      <c r="E17" s="4">
        <v>7</v>
      </c>
      <c r="F17" s="4">
        <v>2</v>
      </c>
      <c r="G17" s="4">
        <v>4</v>
      </c>
      <c r="H17" s="4">
        <v>6</v>
      </c>
      <c r="I17" s="4">
        <v>5</v>
      </c>
      <c r="J17" s="4">
        <v>4</v>
      </c>
      <c r="K17" s="4">
        <v>3</v>
      </c>
      <c r="L17" s="4">
        <v>2</v>
      </c>
      <c r="M17" s="4">
        <v>1</v>
      </c>
      <c r="N17" s="1"/>
      <c r="O17" s="5">
        <f>HLOOKUP($O$1,'PRE-ENTERED DATA'!$D$1:$M$51,17)</f>
        <v>1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"/>
      <c r="C18" s="4">
        <v>2</v>
      </c>
      <c r="D18" s="4">
        <v>5</v>
      </c>
      <c r="E18" s="4">
        <v>1</v>
      </c>
      <c r="F18" s="4">
        <v>3</v>
      </c>
      <c r="G18" s="4">
        <v>5</v>
      </c>
      <c r="H18" s="4">
        <v>7</v>
      </c>
      <c r="I18" s="4">
        <v>6</v>
      </c>
      <c r="J18" s="4">
        <v>5</v>
      </c>
      <c r="K18" s="4">
        <v>4</v>
      </c>
      <c r="L18" s="4">
        <v>3</v>
      </c>
      <c r="M18" s="4">
        <v>2</v>
      </c>
      <c r="N18" s="1"/>
      <c r="O18" s="5">
        <f>HLOOKUP($O$1,'PRE-ENTERED DATA'!$D$1:$M$51,18)</f>
        <v>2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"/>
      <c r="C19" s="4">
        <v>3</v>
      </c>
      <c r="D19" s="4">
        <v>6</v>
      </c>
      <c r="E19" s="4">
        <v>2</v>
      </c>
      <c r="F19" s="4">
        <v>4</v>
      </c>
      <c r="G19" s="4">
        <v>6</v>
      </c>
      <c r="H19" s="4">
        <v>8</v>
      </c>
      <c r="I19" s="4">
        <v>7</v>
      </c>
      <c r="J19" s="4">
        <v>6</v>
      </c>
      <c r="K19" s="4">
        <v>5</v>
      </c>
      <c r="L19" s="4">
        <v>4</v>
      </c>
      <c r="M19" s="4">
        <v>3</v>
      </c>
      <c r="N19" s="1"/>
      <c r="O19" s="5">
        <f>HLOOKUP($O$1,'PRE-ENTERED DATA'!$D$1:$M$51,19)</f>
        <v>3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"/>
      <c r="C20" s="4">
        <v>4</v>
      </c>
      <c r="D20" s="4">
        <v>1</v>
      </c>
      <c r="E20" s="4">
        <v>3</v>
      </c>
      <c r="F20" s="4">
        <v>5</v>
      </c>
      <c r="G20" s="4">
        <v>7</v>
      </c>
      <c r="H20" s="4">
        <v>9</v>
      </c>
      <c r="I20" s="4">
        <v>8</v>
      </c>
      <c r="J20" s="4">
        <v>7</v>
      </c>
      <c r="K20" s="4">
        <v>6</v>
      </c>
      <c r="L20" s="4">
        <v>5</v>
      </c>
      <c r="M20" s="4">
        <v>4</v>
      </c>
      <c r="N20" s="1"/>
      <c r="O20" s="5">
        <f>HLOOKUP($O$1,'PRE-ENTERED DATA'!$D$1:$M$51,20)</f>
        <v>4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"/>
      <c r="C21" s="4">
        <v>5</v>
      </c>
      <c r="D21" s="4">
        <v>2</v>
      </c>
      <c r="E21" s="4">
        <v>4</v>
      </c>
      <c r="F21" s="4">
        <v>6</v>
      </c>
      <c r="G21" s="4">
        <v>8</v>
      </c>
      <c r="H21" s="4">
        <v>10</v>
      </c>
      <c r="I21" s="4">
        <v>9</v>
      </c>
      <c r="J21" s="4">
        <v>8</v>
      </c>
      <c r="K21" s="4">
        <v>7</v>
      </c>
      <c r="L21" s="4">
        <v>6</v>
      </c>
      <c r="M21" s="4">
        <v>5</v>
      </c>
      <c r="N21" s="1"/>
      <c r="O21" s="5">
        <f>HLOOKUP($O$1,'PRE-ENTERED DATA'!$D$1:$M$51,21)</f>
        <v>5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4">
        <v>5</v>
      </c>
      <c r="C22" s="4">
        <v>1</v>
      </c>
      <c r="D22" s="4">
        <v>5</v>
      </c>
      <c r="E22" s="4">
        <v>2</v>
      </c>
      <c r="F22" s="4">
        <v>5</v>
      </c>
      <c r="G22" s="4">
        <v>8</v>
      </c>
      <c r="H22" s="4">
        <v>1</v>
      </c>
      <c r="I22" s="4">
        <v>10</v>
      </c>
      <c r="J22" s="4">
        <v>9</v>
      </c>
      <c r="K22" s="4">
        <v>8</v>
      </c>
      <c r="L22" s="4">
        <v>7</v>
      </c>
      <c r="M22" s="4">
        <v>6</v>
      </c>
      <c r="N22" s="1"/>
      <c r="O22" s="5">
        <f>HLOOKUP($O$1,'PRE-ENTERED DATA'!$D$1:$M$51,22)</f>
        <v>6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"/>
      <c r="C23" s="4">
        <v>2</v>
      </c>
      <c r="D23" s="4">
        <v>6</v>
      </c>
      <c r="E23" s="4">
        <v>3</v>
      </c>
      <c r="F23" s="4">
        <v>6</v>
      </c>
      <c r="G23" s="4">
        <v>9</v>
      </c>
      <c r="H23" s="4">
        <v>2</v>
      </c>
      <c r="I23" s="4">
        <v>11</v>
      </c>
      <c r="J23" s="4">
        <v>10</v>
      </c>
      <c r="K23" s="4">
        <v>9</v>
      </c>
      <c r="L23" s="4">
        <v>8</v>
      </c>
      <c r="M23" s="4">
        <v>7</v>
      </c>
      <c r="N23" s="1"/>
      <c r="O23" s="5">
        <f>HLOOKUP($O$1,'PRE-ENTERED DATA'!$D$1:$M$51,23)</f>
        <v>7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"/>
      <c r="C24" s="4">
        <v>3</v>
      </c>
      <c r="D24" s="4">
        <v>1</v>
      </c>
      <c r="E24" s="4">
        <v>4</v>
      </c>
      <c r="F24" s="4">
        <v>7</v>
      </c>
      <c r="G24" s="4">
        <v>1</v>
      </c>
      <c r="H24" s="4">
        <v>3</v>
      </c>
      <c r="I24" s="4">
        <v>1</v>
      </c>
      <c r="J24" s="4">
        <v>11</v>
      </c>
      <c r="K24" s="4">
        <v>10</v>
      </c>
      <c r="L24" s="4">
        <v>9</v>
      </c>
      <c r="M24" s="4">
        <v>8</v>
      </c>
      <c r="N24" s="1"/>
      <c r="O24" s="5">
        <f>HLOOKUP($O$1,'PRE-ENTERED DATA'!$D$1:$M$51,24)</f>
        <v>8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A25" s="1"/>
      <c r="B25" s="1"/>
      <c r="C25" s="4">
        <v>4</v>
      </c>
      <c r="D25" s="4">
        <v>2</v>
      </c>
      <c r="E25" s="4">
        <v>5</v>
      </c>
      <c r="F25" s="4">
        <v>8</v>
      </c>
      <c r="G25" s="4">
        <v>2</v>
      </c>
      <c r="H25" s="4">
        <v>4</v>
      </c>
      <c r="I25" s="4">
        <v>2</v>
      </c>
      <c r="J25" s="4">
        <v>12</v>
      </c>
      <c r="K25" s="4">
        <v>11</v>
      </c>
      <c r="L25" s="4">
        <v>10</v>
      </c>
      <c r="M25" s="4">
        <v>9</v>
      </c>
      <c r="N25" s="1"/>
      <c r="O25" s="5">
        <f>HLOOKUP($O$1,'PRE-ENTERED DATA'!$D$1:$M$51,25)</f>
        <v>9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1"/>
      <c r="B26" s="1"/>
      <c r="C26" s="4">
        <v>5</v>
      </c>
      <c r="D26" s="4">
        <v>3</v>
      </c>
      <c r="E26" s="4">
        <v>6</v>
      </c>
      <c r="F26" s="4">
        <v>1</v>
      </c>
      <c r="G26" s="4">
        <v>3</v>
      </c>
      <c r="H26" s="4">
        <v>5</v>
      </c>
      <c r="I26" s="4">
        <v>3</v>
      </c>
      <c r="J26" s="4">
        <v>1</v>
      </c>
      <c r="K26" s="4">
        <v>12</v>
      </c>
      <c r="L26" s="4">
        <v>11</v>
      </c>
      <c r="M26" s="4">
        <v>10</v>
      </c>
      <c r="N26" s="1"/>
      <c r="O26" s="5">
        <f>HLOOKUP($O$1,'PRE-ENTERED DATA'!$D$1:$M$51,26)</f>
        <v>10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>
      <c r="A27" s="2" t="s">
        <v>33</v>
      </c>
      <c r="B27" s="4">
        <v>6</v>
      </c>
      <c r="C27" s="4">
        <v>1</v>
      </c>
      <c r="D27" s="4">
        <v>6</v>
      </c>
      <c r="E27" s="4">
        <v>4</v>
      </c>
      <c r="F27" s="4">
        <v>8</v>
      </c>
      <c r="G27" s="4">
        <v>3</v>
      </c>
      <c r="H27" s="4">
        <v>6</v>
      </c>
      <c r="I27" s="4">
        <v>4</v>
      </c>
      <c r="J27" s="4">
        <v>2</v>
      </c>
      <c r="K27" s="4">
        <v>13</v>
      </c>
      <c r="L27" s="4">
        <v>12</v>
      </c>
      <c r="M27" s="4">
        <v>11</v>
      </c>
      <c r="N27" s="1"/>
      <c r="O27" s="5">
        <f>HLOOKUP($O$1,'PRE-ENTERED DATA'!$D$1:$M$51,27)</f>
        <v>11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1"/>
      <c r="B28" s="1"/>
      <c r="C28" s="4">
        <v>2</v>
      </c>
      <c r="D28" s="4">
        <v>1</v>
      </c>
      <c r="E28" s="4">
        <v>5</v>
      </c>
      <c r="F28" s="4">
        <v>1</v>
      </c>
      <c r="G28" s="4">
        <v>4</v>
      </c>
      <c r="H28" s="4">
        <v>7</v>
      </c>
      <c r="I28" s="4">
        <v>5</v>
      </c>
      <c r="J28" s="4">
        <v>3</v>
      </c>
      <c r="K28" s="4">
        <v>1</v>
      </c>
      <c r="L28" s="4">
        <v>13</v>
      </c>
      <c r="M28" s="4">
        <v>12</v>
      </c>
      <c r="N28" s="1"/>
      <c r="O28" s="5">
        <f>HLOOKUP($O$1,'PRE-ENTERED DATA'!$D$1:$M$51,28)</f>
        <v>12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1"/>
      <c r="B29" s="1"/>
      <c r="C29" s="4">
        <v>3</v>
      </c>
      <c r="D29" s="4">
        <v>2</v>
      </c>
      <c r="E29" s="4">
        <v>6</v>
      </c>
      <c r="F29" s="4">
        <v>2</v>
      </c>
      <c r="G29" s="4">
        <v>5</v>
      </c>
      <c r="H29" s="4">
        <v>8</v>
      </c>
      <c r="I29" s="4">
        <v>6</v>
      </c>
      <c r="J29" s="4">
        <v>4</v>
      </c>
      <c r="K29" s="4">
        <v>2</v>
      </c>
      <c r="L29" s="4">
        <v>14</v>
      </c>
      <c r="M29" s="4">
        <v>13</v>
      </c>
      <c r="N29" s="1"/>
      <c r="O29" s="5">
        <f>HLOOKUP($O$1,'PRE-ENTERED DATA'!$D$1:$M$51,29)</f>
        <v>13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1"/>
      <c r="B30" s="1"/>
      <c r="C30" s="4">
        <v>4</v>
      </c>
      <c r="D30" s="4">
        <v>3</v>
      </c>
      <c r="E30" s="4">
        <v>7</v>
      </c>
      <c r="F30" s="4">
        <v>3</v>
      </c>
      <c r="G30" s="4">
        <v>6</v>
      </c>
      <c r="H30" s="4">
        <v>9</v>
      </c>
      <c r="I30" s="4">
        <v>7</v>
      </c>
      <c r="J30" s="4">
        <v>5</v>
      </c>
      <c r="K30" s="4">
        <v>3</v>
      </c>
      <c r="L30" s="4">
        <v>1</v>
      </c>
      <c r="M30" s="4">
        <v>14</v>
      </c>
      <c r="N30" s="1"/>
      <c r="O30" s="5">
        <f>HLOOKUP($O$1,'PRE-ENTERED DATA'!$D$1:$M$51,30)</f>
        <v>14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>
      <c r="A31" s="1"/>
      <c r="B31" s="1"/>
      <c r="C31" s="4">
        <v>5</v>
      </c>
      <c r="D31" s="4">
        <v>4</v>
      </c>
      <c r="E31" s="4">
        <v>1</v>
      </c>
      <c r="F31" s="4">
        <v>4</v>
      </c>
      <c r="G31" s="4">
        <v>7</v>
      </c>
      <c r="H31" s="4">
        <v>10</v>
      </c>
      <c r="I31" s="4">
        <v>8</v>
      </c>
      <c r="J31" s="4">
        <v>6</v>
      </c>
      <c r="K31" s="4">
        <v>4</v>
      </c>
      <c r="L31" s="4">
        <v>2</v>
      </c>
      <c r="M31" s="4">
        <v>15</v>
      </c>
      <c r="N31" s="1"/>
      <c r="O31" s="5">
        <f>HLOOKUP($O$1,'PRE-ENTERED DATA'!$D$1:$M$51,31)</f>
        <v>15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1"/>
      <c r="B32" s="4">
        <v>7</v>
      </c>
      <c r="C32" s="4">
        <v>1</v>
      </c>
      <c r="D32" s="4">
        <v>1</v>
      </c>
      <c r="E32" s="4">
        <v>6</v>
      </c>
      <c r="F32" s="4">
        <v>3</v>
      </c>
      <c r="G32" s="4">
        <v>7</v>
      </c>
      <c r="H32" s="4">
        <v>1</v>
      </c>
      <c r="I32" s="4">
        <v>9</v>
      </c>
      <c r="J32" s="4">
        <v>7</v>
      </c>
      <c r="K32" s="4">
        <v>5</v>
      </c>
      <c r="L32" s="4">
        <v>3</v>
      </c>
      <c r="M32" s="4">
        <v>1</v>
      </c>
      <c r="N32" s="1"/>
      <c r="O32" s="5">
        <f>HLOOKUP($O$1,'PRE-ENTERED DATA'!$D$1:$M$51,32)</f>
        <v>1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1"/>
      <c r="B33" s="1"/>
      <c r="C33" s="4">
        <v>2</v>
      </c>
      <c r="D33" s="4">
        <v>2</v>
      </c>
      <c r="E33" s="4">
        <v>7</v>
      </c>
      <c r="F33" s="4">
        <v>4</v>
      </c>
      <c r="G33" s="4">
        <v>8</v>
      </c>
      <c r="H33" s="4">
        <v>2</v>
      </c>
      <c r="I33" s="4">
        <v>10</v>
      </c>
      <c r="J33" s="4">
        <v>8</v>
      </c>
      <c r="K33" s="4">
        <v>6</v>
      </c>
      <c r="L33" s="4">
        <v>4</v>
      </c>
      <c r="M33" s="4">
        <v>2</v>
      </c>
      <c r="N33" s="1"/>
      <c r="O33" s="5">
        <f>HLOOKUP($O$1,'PRE-ENTERED DATA'!$D$1:$M$51,33)</f>
        <v>2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1"/>
      <c r="B34" s="1"/>
      <c r="C34" s="4">
        <v>3</v>
      </c>
      <c r="D34" s="4">
        <v>3</v>
      </c>
      <c r="E34" s="4">
        <v>1</v>
      </c>
      <c r="F34" s="4">
        <v>5</v>
      </c>
      <c r="G34" s="4">
        <v>9</v>
      </c>
      <c r="H34" s="4">
        <v>3</v>
      </c>
      <c r="I34" s="4">
        <v>11</v>
      </c>
      <c r="J34" s="4">
        <v>9</v>
      </c>
      <c r="K34" s="4">
        <v>7</v>
      </c>
      <c r="L34" s="4">
        <v>5</v>
      </c>
      <c r="M34" s="4">
        <v>3</v>
      </c>
      <c r="N34" s="1"/>
      <c r="O34" s="5">
        <f>HLOOKUP($O$1,'PRE-ENTERED DATA'!$D$1:$M$51,34)</f>
        <v>3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>
      <c r="A35" s="1"/>
      <c r="B35" s="1"/>
      <c r="C35" s="4">
        <v>4</v>
      </c>
      <c r="D35" s="4">
        <v>4</v>
      </c>
      <c r="E35" s="4">
        <v>2</v>
      </c>
      <c r="F35" s="4">
        <v>6</v>
      </c>
      <c r="G35" s="4">
        <v>1</v>
      </c>
      <c r="H35" s="4">
        <v>4</v>
      </c>
      <c r="I35" s="4">
        <v>1</v>
      </c>
      <c r="J35" s="4">
        <v>10</v>
      </c>
      <c r="K35" s="4">
        <v>8</v>
      </c>
      <c r="L35" s="4">
        <v>6</v>
      </c>
      <c r="M35" s="4">
        <v>4</v>
      </c>
      <c r="N35" s="1"/>
      <c r="O35" s="5">
        <f>HLOOKUP($O$1,'PRE-ENTERED DATA'!$D$1:$M$51,35)</f>
        <v>4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>
      <c r="A36" s="1"/>
      <c r="B36" s="1"/>
      <c r="C36" s="4">
        <v>5</v>
      </c>
      <c r="D36" s="4">
        <v>5</v>
      </c>
      <c r="E36" s="4">
        <v>3</v>
      </c>
      <c r="F36" s="4">
        <v>7</v>
      </c>
      <c r="G36" s="4">
        <v>2</v>
      </c>
      <c r="H36" s="4">
        <v>5</v>
      </c>
      <c r="I36" s="4">
        <v>2</v>
      </c>
      <c r="J36" s="4">
        <v>11</v>
      </c>
      <c r="K36" s="4">
        <v>9</v>
      </c>
      <c r="L36" s="4">
        <v>7</v>
      </c>
      <c r="M36" s="4">
        <v>5</v>
      </c>
      <c r="N36" s="1"/>
      <c r="O36" s="5">
        <f>HLOOKUP($O$1,'PRE-ENTERED DATA'!$D$1:$M$51,36)</f>
        <v>5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1"/>
      <c r="B37" s="4">
        <v>8</v>
      </c>
      <c r="C37" s="4">
        <v>1</v>
      </c>
      <c r="D37" s="4">
        <v>2</v>
      </c>
      <c r="E37" s="4">
        <v>1</v>
      </c>
      <c r="F37" s="4">
        <v>6</v>
      </c>
      <c r="G37" s="4">
        <v>2</v>
      </c>
      <c r="H37" s="4">
        <v>6</v>
      </c>
      <c r="I37" s="4">
        <v>3</v>
      </c>
      <c r="J37" s="4">
        <v>12</v>
      </c>
      <c r="K37" s="4">
        <v>10</v>
      </c>
      <c r="L37" s="4">
        <v>8</v>
      </c>
      <c r="M37" s="4">
        <v>6</v>
      </c>
      <c r="N37" s="1"/>
      <c r="O37" s="5">
        <f>HLOOKUP($O$1,'PRE-ENTERED DATA'!$D$1:$M$51,37)</f>
        <v>6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1"/>
      <c r="B38" s="1"/>
      <c r="C38" s="4">
        <v>2</v>
      </c>
      <c r="D38" s="4">
        <v>3</v>
      </c>
      <c r="E38" s="4">
        <v>2</v>
      </c>
      <c r="F38" s="4">
        <v>7</v>
      </c>
      <c r="G38" s="4">
        <v>3</v>
      </c>
      <c r="H38" s="4">
        <v>7</v>
      </c>
      <c r="I38" s="4">
        <v>4</v>
      </c>
      <c r="J38" s="4">
        <v>1</v>
      </c>
      <c r="K38" s="4">
        <v>11</v>
      </c>
      <c r="L38" s="4">
        <v>9</v>
      </c>
      <c r="M38" s="4">
        <v>7</v>
      </c>
      <c r="N38" s="1"/>
      <c r="O38" s="5">
        <f>HLOOKUP($O$1,'PRE-ENTERED DATA'!$D$1:$M$51,38)</f>
        <v>7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1"/>
      <c r="B39" s="1"/>
      <c r="C39" s="4">
        <v>3</v>
      </c>
      <c r="D39" s="4">
        <v>4</v>
      </c>
      <c r="E39" s="4">
        <v>3</v>
      </c>
      <c r="F39" s="4">
        <v>8</v>
      </c>
      <c r="G39" s="4">
        <v>4</v>
      </c>
      <c r="H39" s="4">
        <v>8</v>
      </c>
      <c r="I39" s="4">
        <v>5</v>
      </c>
      <c r="J39" s="4">
        <v>2</v>
      </c>
      <c r="K39" s="4">
        <v>12</v>
      </c>
      <c r="L39" s="4">
        <v>10</v>
      </c>
      <c r="M39" s="4">
        <v>8</v>
      </c>
      <c r="N39" s="1"/>
      <c r="O39" s="5">
        <f>HLOOKUP($O$1,'PRE-ENTERED DATA'!$D$1:$M$51,39)</f>
        <v>8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1"/>
      <c r="B40" s="1"/>
      <c r="C40" s="4">
        <v>4</v>
      </c>
      <c r="D40" s="4">
        <v>5</v>
      </c>
      <c r="E40" s="4">
        <v>4</v>
      </c>
      <c r="F40" s="4">
        <v>1</v>
      </c>
      <c r="G40" s="4">
        <v>5</v>
      </c>
      <c r="H40" s="4">
        <v>9</v>
      </c>
      <c r="I40" s="4">
        <v>6</v>
      </c>
      <c r="J40" s="4">
        <v>3</v>
      </c>
      <c r="K40" s="4">
        <v>13</v>
      </c>
      <c r="L40" s="4">
        <v>11</v>
      </c>
      <c r="M40" s="4">
        <v>9</v>
      </c>
      <c r="N40" s="1"/>
      <c r="O40" s="5">
        <f>HLOOKUP($O$1,'PRE-ENTERED DATA'!$D$1:$M$51,40)</f>
        <v>9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1"/>
      <c r="B41" s="1"/>
      <c r="C41" s="4">
        <v>5</v>
      </c>
      <c r="D41" s="4">
        <v>6</v>
      </c>
      <c r="E41" s="4">
        <v>5</v>
      </c>
      <c r="F41" s="4">
        <v>2</v>
      </c>
      <c r="G41" s="4">
        <v>6</v>
      </c>
      <c r="H41" s="4">
        <v>10</v>
      </c>
      <c r="I41" s="4">
        <v>7</v>
      </c>
      <c r="J41" s="4">
        <v>4</v>
      </c>
      <c r="K41" s="4">
        <v>1</v>
      </c>
      <c r="L41" s="4">
        <v>12</v>
      </c>
      <c r="M41" s="4">
        <v>10</v>
      </c>
      <c r="N41" s="1"/>
      <c r="O41" s="5">
        <f>HLOOKUP($O$1,'PRE-ENTERED DATA'!$D$1:$M$51,41)</f>
        <v>10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"/>
      <c r="B42" s="4">
        <v>9</v>
      </c>
      <c r="C42" s="4">
        <v>1</v>
      </c>
      <c r="D42" s="4">
        <v>3</v>
      </c>
      <c r="E42" s="4">
        <v>3</v>
      </c>
      <c r="F42" s="4">
        <v>1</v>
      </c>
      <c r="G42" s="4">
        <v>6</v>
      </c>
      <c r="H42" s="4">
        <v>1</v>
      </c>
      <c r="I42" s="4">
        <v>8</v>
      </c>
      <c r="J42" s="4">
        <v>5</v>
      </c>
      <c r="K42" s="4">
        <v>2</v>
      </c>
      <c r="L42" s="4">
        <v>13</v>
      </c>
      <c r="M42" s="4">
        <v>11</v>
      </c>
      <c r="N42" s="1"/>
      <c r="O42" s="5">
        <f>HLOOKUP($O$1,'PRE-ENTERED DATA'!$D$1:$M$51,42)</f>
        <v>11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"/>
      <c r="B43" s="1"/>
      <c r="C43" s="4">
        <v>2</v>
      </c>
      <c r="D43" s="4">
        <v>4</v>
      </c>
      <c r="E43" s="4">
        <v>4</v>
      </c>
      <c r="F43" s="4">
        <v>2</v>
      </c>
      <c r="G43" s="4">
        <v>7</v>
      </c>
      <c r="H43" s="4">
        <v>2</v>
      </c>
      <c r="I43" s="4">
        <v>9</v>
      </c>
      <c r="J43" s="4">
        <v>6</v>
      </c>
      <c r="K43" s="4">
        <v>3</v>
      </c>
      <c r="L43" s="4">
        <v>14</v>
      </c>
      <c r="M43" s="4">
        <v>12</v>
      </c>
      <c r="N43" s="1"/>
      <c r="O43" s="5">
        <f>HLOOKUP($O$1,'PRE-ENTERED DATA'!$D$1:$M$51,43)</f>
        <v>12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"/>
      <c r="B44" s="1"/>
      <c r="C44" s="4">
        <v>3</v>
      </c>
      <c r="D44" s="4">
        <v>5</v>
      </c>
      <c r="E44" s="4">
        <v>5</v>
      </c>
      <c r="F44" s="4">
        <v>3</v>
      </c>
      <c r="G44" s="4">
        <v>8</v>
      </c>
      <c r="H44" s="4">
        <v>3</v>
      </c>
      <c r="I44" s="4">
        <v>10</v>
      </c>
      <c r="J44" s="4">
        <v>7</v>
      </c>
      <c r="K44" s="4">
        <v>4</v>
      </c>
      <c r="L44" s="4">
        <v>1</v>
      </c>
      <c r="M44" s="4">
        <v>13</v>
      </c>
      <c r="N44" s="1"/>
      <c r="O44" s="5">
        <f>HLOOKUP($O$1,'PRE-ENTERED DATA'!$D$1:$M$51,44)</f>
        <v>13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"/>
      <c r="B45" s="1"/>
      <c r="C45" s="4">
        <v>4</v>
      </c>
      <c r="D45" s="4">
        <v>6</v>
      </c>
      <c r="E45" s="4">
        <v>6</v>
      </c>
      <c r="F45" s="4">
        <v>4</v>
      </c>
      <c r="G45" s="4">
        <v>9</v>
      </c>
      <c r="H45" s="4">
        <v>4</v>
      </c>
      <c r="I45" s="4">
        <v>11</v>
      </c>
      <c r="J45" s="4">
        <v>8</v>
      </c>
      <c r="K45" s="4">
        <v>5</v>
      </c>
      <c r="L45" s="4">
        <v>2</v>
      </c>
      <c r="M45" s="4">
        <v>14</v>
      </c>
      <c r="N45" s="1"/>
      <c r="O45" s="5">
        <f>HLOOKUP($O$1,'PRE-ENTERED DATA'!$D$1:$M$51,45)</f>
        <v>14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"/>
      <c r="B46" s="1"/>
      <c r="C46" s="4">
        <v>5</v>
      </c>
      <c r="D46" s="4">
        <v>1</v>
      </c>
      <c r="E46" s="4">
        <v>7</v>
      </c>
      <c r="F46" s="4">
        <v>5</v>
      </c>
      <c r="G46" s="4">
        <v>1</v>
      </c>
      <c r="H46" s="4">
        <v>5</v>
      </c>
      <c r="I46" s="4">
        <v>1</v>
      </c>
      <c r="J46" s="4">
        <v>9</v>
      </c>
      <c r="K46" s="4">
        <v>6</v>
      </c>
      <c r="L46" s="4">
        <v>3</v>
      </c>
      <c r="M46" s="4">
        <v>15</v>
      </c>
      <c r="N46" s="1"/>
      <c r="O46" s="5">
        <f>HLOOKUP($O$1,'PRE-ENTERED DATA'!$D$1:$M$51,46)</f>
        <v>15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1"/>
      <c r="B47" s="4">
        <v>10</v>
      </c>
      <c r="C47" s="4">
        <v>1</v>
      </c>
      <c r="D47" s="4">
        <v>4</v>
      </c>
      <c r="E47" s="4">
        <v>5</v>
      </c>
      <c r="F47" s="4">
        <v>4</v>
      </c>
      <c r="G47" s="4">
        <v>1</v>
      </c>
      <c r="H47" s="4">
        <v>6</v>
      </c>
      <c r="I47" s="4">
        <v>2</v>
      </c>
      <c r="J47" s="4">
        <v>10</v>
      </c>
      <c r="K47" s="4">
        <v>7</v>
      </c>
      <c r="L47" s="4">
        <v>4</v>
      </c>
      <c r="M47" s="4">
        <v>1</v>
      </c>
      <c r="N47" s="1"/>
      <c r="O47" s="5">
        <f>HLOOKUP($O$1,'PRE-ENTERED DATA'!$D$1:$M$51,47)</f>
        <v>1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4">
        <v>2</v>
      </c>
      <c r="D48" s="4">
        <v>5</v>
      </c>
      <c r="E48" s="4">
        <v>6</v>
      </c>
      <c r="F48" s="4">
        <v>5</v>
      </c>
      <c r="G48" s="4">
        <v>2</v>
      </c>
      <c r="H48" s="4">
        <v>7</v>
      </c>
      <c r="I48" s="4">
        <v>3</v>
      </c>
      <c r="J48" s="4">
        <v>11</v>
      </c>
      <c r="K48" s="4">
        <v>8</v>
      </c>
      <c r="L48" s="4">
        <v>5</v>
      </c>
      <c r="M48" s="4">
        <v>2</v>
      </c>
      <c r="N48" s="1"/>
      <c r="O48" s="5">
        <f>HLOOKUP($O$1,'PRE-ENTERED DATA'!$D$1:$M$51,48)</f>
        <v>2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4">
        <v>3</v>
      </c>
      <c r="D49" s="4">
        <v>6</v>
      </c>
      <c r="E49" s="4">
        <v>7</v>
      </c>
      <c r="F49" s="4">
        <v>6</v>
      </c>
      <c r="G49" s="4">
        <v>3</v>
      </c>
      <c r="H49" s="4">
        <v>8</v>
      </c>
      <c r="I49" s="4">
        <v>4</v>
      </c>
      <c r="J49" s="4">
        <v>12</v>
      </c>
      <c r="K49" s="4">
        <v>9</v>
      </c>
      <c r="L49" s="4">
        <v>6</v>
      </c>
      <c r="M49" s="4">
        <v>3</v>
      </c>
      <c r="N49" s="1"/>
      <c r="O49" s="5">
        <f>HLOOKUP($O$1,'PRE-ENTERED DATA'!$D$1:$M$51,49)</f>
        <v>3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4">
        <v>4</v>
      </c>
      <c r="D50" s="4">
        <v>1</v>
      </c>
      <c r="E50" s="4">
        <v>1</v>
      </c>
      <c r="F50" s="4">
        <v>7</v>
      </c>
      <c r="G50" s="4">
        <v>4</v>
      </c>
      <c r="H50" s="4">
        <v>9</v>
      </c>
      <c r="I50" s="4">
        <v>5</v>
      </c>
      <c r="J50" s="4">
        <v>1</v>
      </c>
      <c r="K50" s="4">
        <v>10</v>
      </c>
      <c r="L50" s="4">
        <v>7</v>
      </c>
      <c r="M50" s="4">
        <v>4</v>
      </c>
      <c r="N50" s="1"/>
      <c r="O50" s="5">
        <f>HLOOKUP($O$1,'PRE-ENTERED DATA'!$D$1:$M$51,50)</f>
        <v>4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4">
        <v>5</v>
      </c>
      <c r="D51" s="4">
        <v>2</v>
      </c>
      <c r="E51" s="4">
        <v>2</v>
      </c>
      <c r="F51" s="4">
        <v>8</v>
      </c>
      <c r="G51" s="4">
        <v>5</v>
      </c>
      <c r="H51" s="4">
        <v>10</v>
      </c>
      <c r="I51" s="4">
        <v>6</v>
      </c>
      <c r="J51" s="4">
        <v>2</v>
      </c>
      <c r="K51" s="4">
        <v>11</v>
      </c>
      <c r="L51" s="4">
        <v>8</v>
      </c>
      <c r="M51" s="4">
        <v>5</v>
      </c>
      <c r="N51" s="1"/>
      <c r="O51" s="5">
        <f>HLOOKUP($O$1,'PRE-ENTERED DATA'!$D$1:$M$51,51)</f>
        <v>5</v>
      </c>
      <c r="P51" s="1"/>
      <c r="Q51" s="1"/>
      <c r="R51" s="1"/>
      <c r="S51" s="1"/>
      <c r="T51" s="1"/>
      <c r="U51" s="1"/>
      <c r="V51" s="1"/>
      <c r="W51" s="1"/>
      <c r="X51" s="1"/>
      <c r="Y51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FAIR_PLAY_SCHEDULE</vt:lpstr>
      <vt:lpstr>PRE-ENTERED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Messenger</cp:lastModifiedBy>
  <dcterms:created xsi:type="dcterms:W3CDTF">2016-03-09T12:30:01Z</dcterms:created>
  <dcterms:modified xsi:type="dcterms:W3CDTF">2016-03-09T12:30:01Z</dcterms:modified>
</cp:coreProperties>
</file>